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X:\GESTION ECONOMICA\Año 2025\01 Subvenciones Promoción y Distribución\Formularios\"/>
    </mc:Choice>
  </mc:AlternateContent>
  <xr:revisionPtr revIDLastSave="0" documentId="13_ncr:1_{68827A7F-22E3-4BD5-AEBA-88EA7282BFDE}" xr6:coauthVersionLast="47" xr6:coauthVersionMax="47" xr10:uidLastSave="{00000000-0000-0000-0000-000000000000}"/>
  <workbookProtection workbookAlgorithmName="SHA-512" workbookHashValue="5fMksBQn3lXroMjjmteScl2PG3OBdlilvlxBLdwKhpgCYmqAnDpn4jdKBbsKRL8ywD2LZWcvCo1TFOpK7Bb2Ag==" workbookSaltValue="5NOlh1Z33DjydEOKL7hS4g==" workbookSpinCount="100000" lockStructure="1"/>
  <bookViews>
    <workbookView xWindow="28690" yWindow="-110" windowWidth="29020" windowHeight="15820" xr2:uid="{B553E4AA-F558-4D50-BAD9-8937AC7314B0}"/>
  </bookViews>
  <sheets>
    <sheet name="AUTOEVALUACIÓN L2" sheetId="1" r:id="rId1"/>
    <sheet name="LargoSerie" sheetId="7" state="hidden" r:id="rId2"/>
    <sheet name="PLAT" sheetId="8" state="hidden" r:id="rId3"/>
    <sheet name="SíNo" sheetId="4" state="hidden" r:id="rId4"/>
    <sheet name="Sostenibilidad" sheetId="14" state="hidden" r:id="rId5"/>
    <sheet name="RolesIgualdad" sheetId="15" state="hidden" r:id="rId6"/>
    <sheet name="%" sheetId="6" state="hidden" r:id="rId7"/>
    <sheet name="FESTIS " sheetId="2" state="hidden" r:id="rId8"/>
    <sheet name="ACREDoPRES" sheetId="3" state="hidden" r:id="rId9"/>
    <sheet name="TIPO en equipo" sheetId="5" state="hidden" r:id="rId10"/>
    <sheet name="Tipo EPROY" sheetId="10" state="hidden" r:id="rId11"/>
    <sheet name="CCAA" sheetId="11" state="hidden" r:id="rId12"/>
    <sheet name="PRODDIST" sheetId="12" state="hidden" r:id="rId13"/>
    <sheet name="IDIOMAS" sheetId="13" state="hidden" r:id="rId14"/>
  </sheets>
  <definedNames>
    <definedName name="_Hlk150262359" localSheetId="0">'AUTOEVALUACIÓN L2'!#REF!</definedName>
    <definedName name="_Hlk159519257" localSheetId="0">'AUTOEVALUACIÓN L2'!#REF!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22" i="1" l="1" a="1"/>
  <c r="E122" i="1" s="1"/>
  <c r="E112" i="1" a="1"/>
  <c r="E112" i="1" s="1"/>
  <c r="E113" i="1" a="1"/>
  <c r="E113" i="1" s="1"/>
  <c r="E114" i="1" a="1"/>
  <c r="E114" i="1" s="1"/>
  <c r="E115" i="1" a="1"/>
  <c r="E115" i="1" s="1"/>
  <c r="E87" i="1"/>
  <c r="E84" i="1"/>
  <c r="E59" i="1"/>
  <c r="E60" i="1"/>
  <c r="E61" i="1"/>
  <c r="E45" i="1"/>
  <c r="E46" i="1"/>
  <c r="E47" i="1"/>
  <c r="E48" i="1"/>
  <c r="E49" i="1"/>
  <c r="E50" i="1"/>
  <c r="E32" i="1"/>
  <c r="E33" i="1"/>
  <c r="E34" i="1"/>
  <c r="E35" i="1"/>
  <c r="E36" i="1"/>
  <c r="E37" i="1"/>
  <c r="E20" i="1" a="1"/>
  <c r="E20" i="1" s="1"/>
  <c r="E21" i="1" a="1"/>
  <c r="E21" i="1" s="1"/>
  <c r="E22" i="1" a="1"/>
  <c r="E22" i="1" s="1"/>
  <c r="E23" i="1" a="1"/>
  <c r="E23" i="1" s="1"/>
  <c r="E24" i="1" a="1"/>
  <c r="E24" i="1" s="1"/>
  <c r="E25" i="1" a="1"/>
  <c r="E25" i="1" s="1"/>
  <c r="E99" i="1"/>
  <c r="E93" i="1"/>
  <c r="C3" i="15" l="1"/>
  <c r="C2" i="15"/>
  <c r="E17" i="1" a="1"/>
  <c r="E17" i="1" s="1"/>
  <c r="E120" i="1" a="1"/>
  <c r="E120" i="1" s="1"/>
  <c r="E121" i="1" a="1"/>
  <c r="E121" i="1" s="1"/>
  <c r="E111" i="1" a="1"/>
  <c r="E111" i="1" s="1"/>
  <c r="E116" i="1" a="1"/>
  <c r="E116" i="1" s="1"/>
  <c r="E105" i="1" a="1"/>
  <c r="E105" i="1" s="1"/>
  <c r="E106" i="1" a="1"/>
  <c r="E106" i="1" s="1"/>
  <c r="E107" i="1" a="1"/>
  <c r="E107" i="1" s="1"/>
  <c r="E83" i="1"/>
  <c r="E85" i="1"/>
  <c r="E86" i="1"/>
  <c r="E76" i="1"/>
  <c r="E77" i="1"/>
  <c r="E78" i="1"/>
  <c r="E68" i="1" a="1"/>
  <c r="E68" i="1" s="1"/>
  <c r="E69" i="1" a="1"/>
  <c r="E69" i="1" s="1"/>
  <c r="E62" i="1"/>
  <c r="E58" i="1"/>
  <c r="E43" i="1"/>
  <c r="E44" i="1"/>
  <c r="E51" i="1"/>
  <c r="E52" i="1"/>
  <c r="E39" i="1"/>
  <c r="E38" i="1"/>
  <c r="E30" i="1"/>
  <c r="E31" i="1"/>
  <c r="E18" i="1" a="1"/>
  <c r="E18" i="1" s="1"/>
  <c r="E19" i="1" a="1"/>
  <c r="E19" i="1" s="1"/>
  <c r="E16" i="1" a="1"/>
  <c r="E16" i="1" s="1"/>
  <c r="E82" i="1"/>
  <c r="E75" i="1"/>
  <c r="E67" i="1" a="1"/>
  <c r="E67" i="1" s="1"/>
  <c r="E57" i="1"/>
  <c r="E104" i="1" a="1"/>
  <c r="E104" i="1" s="1"/>
  <c r="E110" i="1" a="1"/>
  <c r="E110" i="1" s="1"/>
  <c r="C95" i="1" l="1"/>
  <c r="E95" i="1" s="1" a="1"/>
  <c r="E95" i="1" s="1"/>
  <c r="E70" i="1" a="1"/>
  <c r="E70" i="1" s="1"/>
  <c r="E63" i="1"/>
  <c r="E56" i="1"/>
  <c r="E15" i="1" a="1"/>
  <c r="E15" i="1" s="1"/>
  <c r="E66" i="1" a="1"/>
  <c r="E66" i="1" s="1"/>
  <c r="E119" i="1" a="1"/>
  <c r="E119" i="1" s="1"/>
  <c r="E29" i="1"/>
  <c r="E124" i="1" l="1"/>
  <c r="E81" i="1" l="1"/>
  <c r="E74" i="1"/>
  <c r="E42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<sst xmlns="http://schemas.openxmlformats.org/spreadsheetml/2006/main" count="355" uniqueCount="284">
  <si>
    <t xml:space="preserve">Datos Generales </t>
  </si>
  <si>
    <t xml:space="preserve">Empresa solicitante </t>
  </si>
  <si>
    <t xml:space="preserve">Título del proyecto </t>
  </si>
  <si>
    <t xml:space="preserve">Puntuación máxima </t>
  </si>
  <si>
    <t>FESTIVALES</t>
  </si>
  <si>
    <t>Festivales internacionales</t>
  </si>
  <si>
    <t>Festivales</t>
  </si>
  <si>
    <t>País</t>
  </si>
  <si>
    <t>Participación</t>
  </si>
  <si>
    <t>Participación y premio</t>
  </si>
  <si>
    <t>Internationale Filmfestspiele Berlin. Berlinale</t>
  </si>
  <si>
    <t>Alemania</t>
  </si>
  <si>
    <t>Stuttgart International Festival of Animated Films (ITFS)</t>
  </si>
  <si>
    <t>Internationales Leipziger Festival fúr Dokumentar-und Animationsfilm (DOK Leipzig)</t>
  </si>
  <si>
    <t>Festival Internacional de Cine de Mar del Plata</t>
  </si>
  <si>
    <t>Argentina</t>
  </si>
  <si>
    <t>BAFICI – Buenos Aires Festival Internacional de Cine Independiente</t>
  </si>
  <si>
    <t>Sydney Film Festival</t>
  </si>
  <si>
    <t>Australia</t>
  </si>
  <si>
    <t>Viennale Festival</t>
  </si>
  <si>
    <t>Austria</t>
  </si>
  <si>
    <t>Anima - Brussels International Animation Film Festival</t>
  </si>
  <si>
    <t>Bélgica</t>
  </si>
  <si>
    <t>Bulgaria</t>
  </si>
  <si>
    <t>Toronto International Film Festival</t>
  </si>
  <si>
    <t>Canadá</t>
  </si>
  <si>
    <t>Hot Docs Canadian International Documentary Festival</t>
  </si>
  <si>
    <t>Ottawa International Animation Festival</t>
  </si>
  <si>
    <t>Montreal Film Festival (World Film Festival)</t>
  </si>
  <si>
    <t xml:space="preserve">Canadá </t>
  </si>
  <si>
    <t>Chilemonos</t>
  </si>
  <si>
    <t>Chile</t>
  </si>
  <si>
    <t>Shanghai International Film Festival</t>
  </si>
  <si>
    <t>China</t>
  </si>
  <si>
    <t>Festival Internacional de Cine de Cartagena de Indias</t>
  </si>
  <si>
    <t>Colombia</t>
  </si>
  <si>
    <t>Busan International Film Festival</t>
  </si>
  <si>
    <t>CPH:DOX</t>
  </si>
  <si>
    <t>Dinamarca</t>
  </si>
  <si>
    <t>Sundance Film Festival</t>
  </si>
  <si>
    <t>Estados</t>
  </si>
  <si>
    <t>Tribeca Film Festival</t>
  </si>
  <si>
    <t>SXSW Film Festival Austin</t>
  </si>
  <si>
    <t>New York Film Festival</t>
  </si>
  <si>
    <t>Fantastic Fest Austin</t>
  </si>
  <si>
    <t>Animation is Film Festival</t>
  </si>
  <si>
    <t>Doc NYC</t>
  </si>
  <si>
    <t>Estados Unidos</t>
  </si>
  <si>
    <t>Egipto</t>
  </si>
  <si>
    <t>Estonia</t>
  </si>
  <si>
    <t>Festival de Cannes</t>
  </si>
  <si>
    <t>Francia</t>
  </si>
  <si>
    <t>Festival international du film d'animation d'Annecy</t>
  </si>
  <si>
    <t>Cinema du reel</t>
  </si>
  <si>
    <t>Fid Marseille</t>
  </si>
  <si>
    <t xml:space="preserve">SeriesMania </t>
  </si>
  <si>
    <t xml:space="preserve">Francia </t>
  </si>
  <si>
    <t>Thessaloniki Documentary Festival</t>
  </si>
  <si>
    <t>Grecia</t>
  </si>
  <si>
    <t>Goa IFFI - India International Film Festival</t>
  </si>
  <si>
    <t>India</t>
  </si>
  <si>
    <t>La Biennale di Venezia / Mostra Internazionale d'Arte Cinematografica</t>
  </si>
  <si>
    <t>Italia</t>
  </si>
  <si>
    <t>Torino Film Festival</t>
  </si>
  <si>
    <t>Tokyo International Film Festival (TIFF)</t>
  </si>
  <si>
    <t>Japón</t>
  </si>
  <si>
    <t>Festival Internacional de Cine de Guadalajara (FICG)</t>
  </si>
  <si>
    <t>México</t>
  </si>
  <si>
    <t>DocsMX</t>
  </si>
  <si>
    <t>International Film Festival Rotterdam</t>
  </si>
  <si>
    <t>Países Bajos</t>
  </si>
  <si>
    <t>International Documentary Film Festival Amsterdam (IDFA)</t>
  </si>
  <si>
    <t>Warsaw International Film Festival</t>
  </si>
  <si>
    <t>Polonia</t>
  </si>
  <si>
    <t>Indie Lisboa Film Festival</t>
  </si>
  <si>
    <t>Portugal</t>
  </si>
  <si>
    <t>DOC Lisboa</t>
  </si>
  <si>
    <t>Cinanima</t>
  </si>
  <si>
    <t>London Film Festival (BFI)</t>
  </si>
  <si>
    <t>Reino Unido</t>
  </si>
  <si>
    <t>SheffieldDocFest</t>
  </si>
  <si>
    <t>Karlovy Vary International Film Festival</t>
  </si>
  <si>
    <t>Ji.hlava IDFF</t>
  </si>
  <si>
    <t>República Checa</t>
  </si>
  <si>
    <t>Transilvania International Film Festival</t>
  </si>
  <si>
    <t>Rumanía</t>
  </si>
  <si>
    <t>Moscow International Film Festival</t>
  </si>
  <si>
    <t>Rusia</t>
  </si>
  <si>
    <t>Stockholm Film Festival</t>
  </si>
  <si>
    <t>Suecia</t>
  </si>
  <si>
    <t>Nordisk Panorama</t>
  </si>
  <si>
    <t>Festival del Film Locarno</t>
  </si>
  <si>
    <t>Suiza</t>
  </si>
  <si>
    <t>Internacional Film Festival Nyon (Visions du Réel)</t>
  </si>
  <si>
    <t>Istanbul Film Festival</t>
  </si>
  <si>
    <t>Turquía</t>
  </si>
  <si>
    <t>Ucrania</t>
  </si>
  <si>
    <t>Festivales nacionales</t>
  </si>
  <si>
    <t>Abycine</t>
  </si>
  <si>
    <t>Albacete</t>
  </si>
  <si>
    <t>D`A Film Festival</t>
  </si>
  <si>
    <t>Barcelona</t>
  </si>
  <si>
    <t>Festival Internacional de Documentales DocsBarcelona</t>
  </si>
  <si>
    <t>L’Alternativa</t>
  </si>
  <si>
    <t>Serielizados Fest</t>
  </si>
  <si>
    <t>Barcelona, Madrid, online</t>
  </si>
  <si>
    <t>Festival Internacional de Cine Documental y Cortometraje de Bilbao ZINEBI</t>
  </si>
  <si>
    <t>Bilbao</t>
  </si>
  <si>
    <t>Alcances</t>
  </si>
  <si>
    <t>Cádiz</t>
  </si>
  <si>
    <t>Donostia Zinemaldia ¡ Festival de Cine de San Sebastián ¡ International Film Festival</t>
  </si>
  <si>
    <t>Donostia</t>
  </si>
  <si>
    <t>Festival Internacional de Cine de Gijón</t>
  </si>
  <si>
    <t>Gijón</t>
  </si>
  <si>
    <t>Festival de Huelva de cine Iberoamericano</t>
  </si>
  <si>
    <t>Huelva</t>
  </si>
  <si>
    <t>Festival Internacional de Documentales DocumentaMadrid</t>
  </si>
  <si>
    <t>Madrid</t>
  </si>
  <si>
    <t>Festival Internacional de Cine&amp;Cultura Entrelazada (RIZOMA)</t>
  </si>
  <si>
    <t>Festival de Málaga</t>
  </si>
  <si>
    <t>Málaga</t>
  </si>
  <si>
    <t>Festival Internacional de Cine de Las Palmas de Gran Canaria</t>
  </si>
  <si>
    <t>Animayo</t>
  </si>
  <si>
    <t>Festival Punto de Vista</t>
  </si>
  <si>
    <t>Pamplona</t>
  </si>
  <si>
    <t>Play-Doc Tui</t>
  </si>
  <si>
    <t>Pontevedra</t>
  </si>
  <si>
    <t>Weird. Festival internacional de Cortometrajes de animación (antes 3D Wire)</t>
  </si>
  <si>
    <t>Segovia</t>
  </si>
  <si>
    <t>Festival de Cine Europeo de Sevilla</t>
  </si>
  <si>
    <t>Sevilla</t>
  </si>
  <si>
    <t>Sitges. Festival Internacional de Cinema Fantàstic de Catalunya.</t>
  </si>
  <si>
    <t>Sitges</t>
  </si>
  <si>
    <t>Cinema Jove</t>
  </si>
  <si>
    <t>Valencia</t>
  </si>
  <si>
    <t>Semana Internacional de Cine de Valladolid (Seminci).</t>
  </si>
  <si>
    <t>Valladolid</t>
  </si>
  <si>
    <t>Premio</t>
  </si>
  <si>
    <t>Lugar</t>
  </si>
  <si>
    <t>Nominación</t>
  </si>
  <si>
    <t>Nominación y premio</t>
  </si>
  <si>
    <t>Premios Goya (Academia de las Artes y las Ciencias Cinematográficas de España)</t>
  </si>
  <si>
    <t>España</t>
  </si>
  <si>
    <t>Premios Forqué (Entidad de Gestión de Derechos de los Productores Audiovisuales)</t>
  </si>
  <si>
    <t>Premios Feroz (Asociación de Informadores Cinematográficos de España)</t>
  </si>
  <si>
    <t>Premios Iris (Academia de Televisión y de las Ciencias y Artes del Audiovisual)</t>
  </si>
  <si>
    <t xml:space="preserve">España </t>
  </si>
  <si>
    <t>Premios Platino del Cine Iberoamericano (Entidad de Gestión de Derechos de los Productores Audiovisuales, en colaboración con la Federación Iberoamericana de Productores Cinematográficos y Audiovisuales)</t>
  </si>
  <si>
    <t>Iberoamérica</t>
  </si>
  <si>
    <t>Premios Oscar (Academia de las Artes y Ciencias Cinematográficas de Hollywood) / The Oscars (Academy of Motion Picture Arts and Sciences).</t>
  </si>
  <si>
    <t>Premios Globos de Oro (Asociación de la Prensa Extranjera de Hollywood) / Golden Globe Awards (The Hollywood Foreign Press Association).</t>
  </si>
  <si>
    <t>Premios Emmy Internacional (Academia Internacional de las Artes y Ciencias de la Televisión) / International Emmy Awards (The International Academy of Television Arts &amp; Sciences)</t>
  </si>
  <si>
    <t>Premios ANNIE (Premios de la Asociación Internacional de Cine de Animación)</t>
  </si>
  <si>
    <t>Premios de Cine Europeo EFA (Academia de Cine Europeo)/ European Film Awards EFA (European Film Academy).</t>
  </si>
  <si>
    <t>Europa</t>
  </si>
  <si>
    <t xml:space="preserve">Premios de Animación Europea / European Animation Awards. Emile Awards (The European Animation Awards Association) </t>
  </si>
  <si>
    <t>Premios CÉSAR (Premios de Cine de la Academia Francesa)</t>
  </si>
  <si>
    <t>Premios BAFTA (Premios de Cine de la Academia Británica)</t>
  </si>
  <si>
    <t xml:space="preserve">Título </t>
  </si>
  <si>
    <t>Premio S/N</t>
  </si>
  <si>
    <t>Seleccione festival/Premio</t>
  </si>
  <si>
    <t>Sí</t>
  </si>
  <si>
    <t>No</t>
  </si>
  <si>
    <t xml:space="preserve">Puntuación </t>
  </si>
  <si>
    <t>Año de estreno</t>
  </si>
  <si>
    <t xml:space="preserve">Espectadores </t>
  </si>
  <si>
    <t>Taquilla internacional acumulada</t>
  </si>
  <si>
    <t>Espectadores acumulados</t>
  </si>
  <si>
    <t>Plataformas de vídeo bajo demanda de pago</t>
  </si>
  <si>
    <t>Televisiones o plataformas bajo demanda gratuitas</t>
  </si>
  <si>
    <t>Largometraje o serie entera de ficción documental: 1,5 puntos por obra.</t>
  </si>
  <si>
    <t>Episodio de una serie: 1 puntos por episodio.</t>
  </si>
  <si>
    <t>Cortometraje o videoclip: 0,5 puntos por cortometraje o videoclip</t>
  </si>
  <si>
    <t>Más del 75%</t>
  </si>
  <si>
    <t>Hasta el 75%</t>
  </si>
  <si>
    <t>Hasta el 25%</t>
  </si>
  <si>
    <t>Largometraje</t>
  </si>
  <si>
    <t>Serie</t>
  </si>
  <si>
    <t>NETFLIX</t>
  </si>
  <si>
    <t>AMAZON</t>
  </si>
  <si>
    <t>DISNEY +</t>
  </si>
  <si>
    <t xml:space="preserve">HBO </t>
  </si>
  <si>
    <t>FILMIN</t>
  </si>
  <si>
    <t>RAKUTEN</t>
  </si>
  <si>
    <t>ORANGE TV</t>
  </si>
  <si>
    <t>VODAFONE</t>
  </si>
  <si>
    <t>MOVISTAR</t>
  </si>
  <si>
    <t>OTRA</t>
  </si>
  <si>
    <t>Número de capítulos</t>
  </si>
  <si>
    <t>Puntuación</t>
  </si>
  <si>
    <t>Plataforma</t>
  </si>
  <si>
    <t>Largometrajes</t>
  </si>
  <si>
    <t>Series</t>
  </si>
  <si>
    <t>COORDINACIÓN GENERAL DE ALCALDÍA | DG DE RRII Y PROYECTOS ESTRATÉGICOS</t>
  </si>
  <si>
    <t>Sofia International Film Festival</t>
  </si>
  <si>
    <t>Corea del Sur</t>
  </si>
  <si>
    <t>Cairo International Film Festival</t>
  </si>
  <si>
    <t>Tallin Black Nights Film Festival</t>
  </si>
  <si>
    <t>JIO Mami - Mumbai Film Festival India</t>
  </si>
  <si>
    <t>Cartoons on the Bay, Pulcinella Awards</t>
  </si>
  <si>
    <t>Kyiv International Film Festival, Molodist.</t>
  </si>
  <si>
    <t>Las Palmas de Gran Canaria</t>
  </si>
  <si>
    <t>Internacional S/N</t>
  </si>
  <si>
    <t>Serie entera</t>
  </si>
  <si>
    <t>Episodio de una serie</t>
  </si>
  <si>
    <t>Cortometraje</t>
  </si>
  <si>
    <t>Videoclip</t>
  </si>
  <si>
    <t>Premios  Quirino  de la Animación Iberoamericana</t>
  </si>
  <si>
    <t>Distribuidora</t>
  </si>
  <si>
    <t>Televisión</t>
  </si>
  <si>
    <t>Plataforma en línea</t>
  </si>
  <si>
    <t>Presupuesto a ejecutar en la CAM</t>
  </si>
  <si>
    <t>% Presupuesto a ejecutar en la CAM</t>
  </si>
  <si>
    <t>Hasta el 50 %</t>
  </si>
  <si>
    <t>Trayectoria de la entidad solicitante</t>
  </si>
  <si>
    <t>Audiencia en salas nacionales</t>
  </si>
  <si>
    <t xml:space="preserve">Película vinculada a Madrid </t>
  </si>
  <si>
    <t>Película que cumple con los criterios 2 y 3 del apartado b) de la base cuarta</t>
  </si>
  <si>
    <t>Impacto económico</t>
  </si>
  <si>
    <t xml:space="preserve">Entidad solicitante con residencia fiscal en la CAM </t>
  </si>
  <si>
    <t>L2</t>
  </si>
  <si>
    <t>Presupuesto total de promoción y distribución</t>
  </si>
  <si>
    <t xml:space="preserve">Tipo </t>
  </si>
  <si>
    <t>Agencia de ventas internacionales</t>
  </si>
  <si>
    <t>Calidad de la estrategia de promoción y distribución</t>
  </si>
  <si>
    <t xml:space="preserve">Recorrido por festivales y certámenes nacionales e internacionales. </t>
  </si>
  <si>
    <t xml:space="preserve">Festivales o certámenes relacionados en el Anexo I </t>
  </si>
  <si>
    <t>Presencia acreditada</t>
  </si>
  <si>
    <t xml:space="preserve">Solicitud de acceso </t>
  </si>
  <si>
    <t xml:space="preserve">Presencia / solicitud </t>
  </si>
  <si>
    <t xml:space="preserve">Otros festivales o certámenes de la CAM </t>
  </si>
  <si>
    <t xml:space="preserve">Indique festival o certámen </t>
  </si>
  <si>
    <t>Municipio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</si>
  <si>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</si>
  <si>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</si>
  <si>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</si>
  <si>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</si>
  <si>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</si>
  <si>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</si>
  <si>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</si>
  <si>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</si>
  <si>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</si>
  <si>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</si>
  <si>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</si>
  <si>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</si>
  <si>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</si>
  <si>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</si>
  <si>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Foral de</t>
  </si>
  <si>
    <t>País Vasco</t>
  </si>
  <si>
    <t>Rioja, La</t>
  </si>
  <si>
    <t>Ceuta</t>
  </si>
  <si>
    <t>Melilla</t>
  </si>
  <si>
    <t>Subtitulado y/o doblaje</t>
  </si>
  <si>
    <t>Productora</t>
  </si>
  <si>
    <t>Idioma</t>
  </si>
  <si>
    <t>Español</t>
  </si>
  <si>
    <t>https://mpt.gob.es/dam/es/portal/politica-territorial/autonomica/Lenguas-cooficiales/Consejo-de-Lenguas-Cooficiales/Informes/INFORME-DIAGNOSTICO-LENGUAS-2019.pdf#page=1</t>
  </si>
  <si>
    <t>Euskera</t>
  </si>
  <si>
    <t>Valenciano</t>
  </si>
  <si>
    <t>Catalán</t>
  </si>
  <si>
    <t>Aranés</t>
  </si>
  <si>
    <t>Inglés</t>
  </si>
  <si>
    <t>Francés</t>
  </si>
  <si>
    <t>Otro idioma</t>
  </si>
  <si>
    <t xml:space="preserve">Medios técnicos accesibles para personas con discapacidad </t>
  </si>
  <si>
    <t>Gallego</t>
  </si>
  <si>
    <r>
      <t xml:space="preserve">SOLO PARA SOLICITANTES QUE PRESENTE UNA PELÍCULA QUE </t>
    </r>
    <r>
      <rPr>
        <b/>
        <sz val="11"/>
        <color theme="1"/>
        <rFont val="Tahoma"/>
        <family val="2"/>
      </rPr>
      <t>NO CUMPLA CON</t>
    </r>
    <r>
      <rPr>
        <sz val="11"/>
        <color theme="1"/>
        <rFont val="Tahoma"/>
        <family val="2"/>
      </rPr>
      <t xml:space="preserve"> LOS CRITERIOS 2 y 3 DEL APARTADO B) DE LA BASE CUARTA</t>
    </r>
  </si>
  <si>
    <r>
      <t>SOLO PARA SOLICITANTES QUE PRESENTE UNA PELÍCULA QUE</t>
    </r>
    <r>
      <rPr>
        <b/>
        <sz val="11"/>
        <color theme="1"/>
        <rFont val="Tahoma"/>
        <family val="2"/>
      </rPr>
      <t xml:space="preserve"> SÍ CUMPLA CON </t>
    </r>
    <r>
      <rPr>
        <sz val="11"/>
        <color theme="1"/>
        <rFont val="Tahoma"/>
        <family val="2"/>
      </rPr>
      <t>LOS CRITERIOS 2 y 3 DEL APARTADO B) DE LA BASE CUARTA</t>
    </r>
  </si>
  <si>
    <t>S/N</t>
  </si>
  <si>
    <t>Contrato firmado</t>
  </si>
  <si>
    <t>Carta de compromiso del profesional o entidad</t>
  </si>
  <si>
    <t>Carta de compromiso firmada</t>
  </si>
  <si>
    <t>&lt;100%</t>
  </si>
  <si>
    <t>Agente de ventas</t>
  </si>
  <si>
    <t>Encargada del plan de promoción y distribución</t>
  </si>
  <si>
    <t>Valoración criterios técnicos objetivos</t>
  </si>
  <si>
    <t>CONVOCATORIA PÚBLICA AYUDAS DIRIGIDAS AL SECTOR AUDIOVISUAL 2025 2026</t>
  </si>
  <si>
    <t xml:space="preserve">Entidad solicitante con residencia fiscal en CAM </t>
  </si>
  <si>
    <t>Presencia en los festivales y ceremonias de premios Anexo I de las bases de las obras estrenadas en los últimos 5 años</t>
  </si>
  <si>
    <t xml:space="preserve">Relevancia comercial de los proyectos estrenados en los últimos 5 años </t>
  </si>
  <si>
    <t xml:space="preserve">Promoción estratégica de Madrid </t>
  </si>
  <si>
    <t>CUESTIONARIO DE AUTOEVALUACIÓN CRITERIOS OBJETIVOS | AYUDAS A LA PROMOCIÓN Y DISTRIBUCIÓN DE LARGOMETRAJES</t>
  </si>
  <si>
    <t>Relevancia artística de los proyectos estrenados en los últimos 5 años</t>
  </si>
  <si>
    <t>Proyección nacional e internacional e impacto económico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</si>
</sst>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b/>
      <sz val="10"/>
      <color rgb="FF000000"/>
      <name val="Tahoma"/>
      <family val="2"/>
    </font>
    <font>
      <i/>
      <sz val="10"/>
      <color rgb="FF000000"/>
      <name val="Tahoma"/>
      <family val="2"/>
    </font>
    <font>
      <sz val="10"/>
      <color rgb="FF000000"/>
      <name val="Tahoma"/>
      <family val="2"/>
    </font>
    <font>
      <sz val="10"/>
      <color theme="1"/>
      <name val="Tahoma"/>
      <family val="2"/>
    </font>
    <font>
      <i/>
      <sz val="10"/>
      <color theme="1"/>
      <name val="Tahoma"/>
      <family val="2"/>
    </font>
    <font>
      <b/>
      <sz val="11"/>
      <color theme="1"/>
      <name val="Tahoma"/>
      <family val="2"/>
    </font>
    <font>
      <sz val="11"/>
      <name val="Tahoma"/>
      <family val="2"/>
    </font>
    <font>
      <b/>
      <sz val="14"/>
      <color theme="1"/>
      <name val="Tahoma"/>
      <family val="2"/>
    </font>
    <font>
      <sz val="8"/>
      <name val="Calibri"/>
      <family val="2"/>
      <scheme val="minor"/>
    </font>
    <font>
      <b/>
      <sz val="14"/>
      <color theme="0"/>
      <name val="Tahoma"/>
      <family val="2"/>
    </font>
    <font>
      <b/>
      <sz val="12"/>
      <color theme="0"/>
      <name val="Tahoma"/>
      <family val="2"/>
    </font>
    <font>
      <sz val="12"/>
      <color theme="0"/>
      <name val="Tahoma"/>
      <family val="2"/>
    </font>
    <font>
      <sz val="11"/>
      <color theme="0"/>
      <name val="Tahoma"/>
      <family val="2"/>
    </font>
    <font>
      <sz val="10"/>
      <name val="Tahoma"/>
      <family val="2"/>
    </font>
    <font>
      <sz val="9"/>
      <color theme="1"/>
      <name val="Tahoma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E3E7E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EAEDF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indent="9"/>
    </xf>
    <xf numFmtId="0" fontId="1" fillId="0" borderId="0" xfId="0" applyFont="1"/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11" borderId="2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right" vertical="center" wrapText="1"/>
    </xf>
    <xf numFmtId="0" fontId="5" fillId="0" borderId="13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right" vertical="center" wrapText="1"/>
    </xf>
    <xf numFmtId="0" fontId="1" fillId="0" borderId="5" xfId="0" applyFont="1" applyBorder="1" applyAlignment="1" applyProtection="1">
      <alignment vertical="top"/>
      <protection locked="0" hidden="1"/>
    </xf>
    <xf numFmtId="49" fontId="1" fillId="0" borderId="5" xfId="0" applyNumberFormat="1" applyFont="1" applyBorder="1" applyAlignment="1" applyProtection="1">
      <alignment vertical="top" wrapText="1"/>
      <protection locked="0" hidden="1"/>
    </xf>
    <xf numFmtId="49" fontId="1" fillId="0" borderId="5" xfId="0" applyNumberFormat="1" applyFont="1" applyBorder="1" applyAlignment="1" applyProtection="1">
      <alignment vertical="top"/>
      <protection locked="0" hidden="1"/>
    </xf>
    <xf numFmtId="0" fontId="1" fillId="0" borderId="5" xfId="0" applyNumberFormat="1" applyFont="1" applyBorder="1" applyAlignment="1" applyProtection="1">
      <alignment vertical="top"/>
      <protection locked="0" hidden="1"/>
    </xf>
    <xf numFmtId="3" fontId="1" fillId="0" borderId="5" xfId="0" applyNumberFormat="1" applyFont="1" applyBorder="1" applyAlignment="1" applyProtection="1">
      <alignment vertical="top"/>
      <protection locked="0" hidden="1"/>
    </xf>
    <xf numFmtId="0" fontId="1" fillId="0" borderId="5" xfId="0" applyFont="1" applyBorder="1" applyAlignment="1" applyProtection="1">
      <alignment horizontal="left" vertical="top"/>
      <protection locked="0" hidden="1"/>
    </xf>
    <xf numFmtId="164" fontId="1" fillId="0" borderId="5" xfId="0" applyNumberFormat="1" applyFont="1" applyBorder="1" applyAlignment="1" applyProtection="1">
      <alignment vertical="top"/>
      <protection locked="0" hidden="1"/>
    </xf>
    <xf numFmtId="0" fontId="1" fillId="0" borderId="0" xfId="0" applyFont="1" applyAlignment="1" applyProtection="1">
      <alignment vertical="top"/>
      <protection hidden="1"/>
    </xf>
    <xf numFmtId="0" fontId="1" fillId="7" borderId="5" xfId="0" applyFont="1" applyFill="1" applyBorder="1" applyAlignment="1" applyProtection="1">
      <alignment vertical="top"/>
      <protection hidden="1"/>
    </xf>
    <xf numFmtId="0" fontId="8" fillId="7" borderId="5" xfId="0" applyFont="1" applyFill="1" applyBorder="1" applyAlignment="1" applyProtection="1">
      <alignment vertical="top"/>
      <protection hidden="1"/>
    </xf>
    <xf numFmtId="0" fontId="15" fillId="3" borderId="5" xfId="0" applyFont="1" applyFill="1" applyBorder="1" applyAlignment="1" applyProtection="1">
      <alignment horizontal="center" vertical="top" wrapText="1"/>
      <protection hidden="1"/>
    </xf>
    <xf numFmtId="0" fontId="13" fillId="13" borderId="5" xfId="0" applyFont="1" applyFill="1" applyBorder="1" applyAlignment="1" applyProtection="1">
      <alignment horizontal="left" vertical="top"/>
      <protection hidden="1"/>
    </xf>
    <xf numFmtId="0" fontId="12" fillId="13" borderId="5" xfId="0" applyFont="1" applyFill="1" applyBorder="1" applyAlignment="1" applyProtection="1">
      <alignment horizontal="left" vertical="top"/>
      <protection hidden="1"/>
    </xf>
    <xf numFmtId="0" fontId="11" fillId="13" borderId="5" xfId="0" applyFont="1" applyFill="1" applyBorder="1" applyAlignment="1" applyProtection="1">
      <alignment horizontal="right" vertical="top"/>
      <protection hidden="1"/>
    </xf>
    <xf numFmtId="0" fontId="7" fillId="14" borderId="5" xfId="0" applyFont="1" applyFill="1" applyBorder="1" applyAlignment="1" applyProtection="1">
      <alignment horizontal="left" vertical="top"/>
      <protection hidden="1"/>
    </xf>
    <xf numFmtId="0" fontId="1" fillId="9" borderId="5" xfId="0" applyFont="1" applyFill="1" applyBorder="1" applyAlignment="1" applyProtection="1">
      <alignment vertical="top"/>
      <protection hidden="1"/>
    </xf>
    <xf numFmtId="0" fontId="7" fillId="9" borderId="5" xfId="0" applyFont="1" applyFill="1" applyBorder="1" applyAlignment="1" applyProtection="1">
      <alignment vertical="top"/>
      <protection hidden="1"/>
    </xf>
    <xf numFmtId="0" fontId="1" fillId="0" borderId="5" xfId="0" applyFont="1" applyBorder="1" applyAlignment="1" applyProtection="1">
      <alignment vertical="top"/>
      <protection hidden="1"/>
    </xf>
    <xf numFmtId="0" fontId="7" fillId="14" borderId="5" xfId="0" applyFont="1" applyFill="1" applyBorder="1" applyAlignment="1" applyProtection="1">
      <alignment vertical="top"/>
      <protection hidden="1"/>
    </xf>
    <xf numFmtId="0" fontId="1" fillId="5" borderId="5" xfId="0" applyFont="1" applyFill="1" applyBorder="1" applyAlignment="1" applyProtection="1">
      <alignment horizontal="left" vertical="top"/>
      <protection hidden="1"/>
    </xf>
    <xf numFmtId="0" fontId="1" fillId="9" borderId="5" xfId="0" applyFont="1" applyFill="1" applyBorder="1" applyAlignment="1" applyProtection="1">
      <alignment vertical="top" wrapText="1"/>
      <protection hidden="1"/>
    </xf>
    <xf numFmtId="0" fontId="1" fillId="5" borderId="5" xfId="0" applyFont="1" applyFill="1" applyBorder="1" applyAlignment="1" applyProtection="1">
      <alignment vertical="top"/>
      <protection hidden="1"/>
    </xf>
    <xf numFmtId="0" fontId="1" fillId="9" borderId="5" xfId="0" applyFont="1" applyFill="1" applyBorder="1" applyAlignment="1" applyProtection="1">
      <alignment horizontal="left" vertical="top"/>
      <protection hidden="1"/>
    </xf>
    <xf numFmtId="0" fontId="14" fillId="9" borderId="5" xfId="0" applyFont="1" applyFill="1" applyBorder="1" applyAlignment="1" applyProtection="1">
      <alignment vertical="top"/>
      <protection hidden="1"/>
    </xf>
    <xf numFmtId="0" fontId="1" fillId="8" borderId="5" xfId="0" applyFont="1" applyFill="1" applyBorder="1" applyAlignment="1" applyProtection="1">
      <alignment vertical="top"/>
      <protection hidden="1"/>
    </xf>
    <xf numFmtId="0" fontId="1" fillId="12" borderId="5" xfId="0" applyFont="1" applyFill="1" applyBorder="1" applyAlignment="1" applyProtection="1">
      <alignment vertical="top"/>
      <protection hidden="1"/>
    </xf>
    <xf numFmtId="0" fontId="7" fillId="12" borderId="5" xfId="0" applyFont="1" applyFill="1" applyBorder="1" applyAlignment="1" applyProtection="1">
      <alignment vertical="top"/>
      <protection hidden="1"/>
    </xf>
    <xf numFmtId="0" fontId="1" fillId="12" borderId="5" xfId="0" applyFont="1" applyFill="1" applyBorder="1" applyAlignment="1" applyProtection="1">
      <alignment horizontal="left" vertical="top"/>
      <protection hidden="1"/>
    </xf>
    <xf numFmtId="0" fontId="1" fillId="15" borderId="5" xfId="0" applyFont="1" applyFill="1" applyBorder="1" applyAlignment="1" applyProtection="1">
      <alignment vertical="top" wrapText="1"/>
      <protection hidden="1"/>
    </xf>
    <xf numFmtId="0" fontId="1" fillId="15" borderId="5" xfId="0" applyFont="1" applyFill="1" applyBorder="1" applyAlignment="1" applyProtection="1">
      <alignment vertical="top"/>
      <protection hidden="1"/>
    </xf>
    <xf numFmtId="4" fontId="1" fillId="15" borderId="5" xfId="0" applyNumberFormat="1" applyFont="1" applyFill="1" applyBorder="1" applyAlignment="1" applyProtection="1">
      <alignment vertical="top"/>
      <protection hidden="1"/>
    </xf>
    <xf numFmtId="0" fontId="7" fillId="15" borderId="5" xfId="0" applyFont="1" applyFill="1" applyBorder="1" applyAlignment="1" applyProtection="1">
      <alignment vertical="top"/>
      <protection hidden="1"/>
    </xf>
    <xf numFmtId="10" fontId="1" fillId="0" borderId="5" xfId="0" applyNumberFormat="1" applyFont="1" applyBorder="1" applyAlignment="1" applyProtection="1">
      <alignment vertical="top"/>
      <protection hidden="1"/>
    </xf>
    <xf numFmtId="0" fontId="1" fillId="0" borderId="5" xfId="0" applyFont="1" applyFill="1" applyBorder="1" applyAlignment="1" applyProtection="1">
      <alignment vertical="top"/>
      <protection hidden="1"/>
    </xf>
    <xf numFmtId="0" fontId="1" fillId="5" borderId="5" xfId="0" applyFont="1" applyFill="1" applyBorder="1" applyAlignment="1" applyProtection="1">
      <alignment vertical="top" wrapText="1"/>
      <protection hidden="1"/>
    </xf>
    <xf numFmtId="0" fontId="1" fillId="10" borderId="5" xfId="0" applyFont="1" applyFill="1" applyBorder="1" applyAlignment="1" applyProtection="1">
      <alignment vertical="top"/>
      <protection hidden="1"/>
    </xf>
    <xf numFmtId="0" fontId="7" fillId="0" borderId="0" xfId="0" applyFont="1" applyAlignment="1" applyProtection="1">
      <alignment vertical="top"/>
      <protection hidden="1"/>
    </xf>
    <xf numFmtId="0" fontId="1" fillId="0" borderId="5" xfId="0" quotePrefix="1" applyNumberFormat="1" applyFont="1" applyFill="1" applyBorder="1" applyAlignment="1" applyProtection="1">
      <alignment vertical="top"/>
      <protection hidden="1"/>
    </xf>
    <xf numFmtId="0" fontId="1" fillId="0" borderId="5" xfId="0" quotePrefix="1" applyFont="1" applyBorder="1" applyAlignment="1" applyProtection="1">
      <alignment vertical="top"/>
      <protection hidden="1"/>
    </xf>
    <xf numFmtId="0" fontId="16" fillId="0" borderId="0" xfId="0" applyFont="1" applyAlignment="1">
      <alignment horizontal="justify" vertical="center"/>
    </xf>
    <xf numFmtId="0" fontId="1" fillId="0" borderId="0" xfId="0" applyFont="1" applyAlignment="1">
      <alignment horizontal="justify" vertical="center"/>
    </xf>
    <xf numFmtId="9" fontId="0" fillId="0" borderId="0" xfId="0" applyNumberFormat="1"/>
    <xf numFmtId="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justify" vertical="center" wrapText="1"/>
    </xf>
    <xf numFmtId="0" fontId="7" fillId="14" borderId="5" xfId="0" applyFont="1" applyFill="1" applyBorder="1" applyAlignment="1" applyProtection="1">
      <alignment horizontal="left" vertical="top"/>
      <protection hidden="1"/>
    </xf>
    <xf numFmtId="0" fontId="1" fillId="10" borderId="16" xfId="0" applyFont="1" applyFill="1" applyBorder="1" applyAlignment="1" applyProtection="1">
      <alignment horizontal="center" vertical="center"/>
      <protection hidden="1"/>
    </xf>
    <xf numFmtId="0" fontId="1" fillId="10" borderId="17" xfId="0" applyFont="1" applyFill="1" applyBorder="1" applyAlignment="1" applyProtection="1">
      <alignment horizontal="center" vertical="center"/>
      <protection hidden="1"/>
    </xf>
    <xf numFmtId="0" fontId="7" fillId="14" borderId="5" xfId="0" applyFont="1" applyFill="1" applyBorder="1" applyAlignment="1" applyProtection="1">
      <alignment horizontal="left" vertical="top"/>
      <protection hidden="1"/>
    </xf>
    <xf numFmtId="0" fontId="1" fillId="10" borderId="19" xfId="0" applyFont="1" applyFill="1" applyBorder="1" applyAlignment="1" applyProtection="1">
      <alignment horizontal="center" vertical="center"/>
      <protection hidden="1"/>
    </xf>
    <xf numFmtId="0" fontId="1" fillId="10" borderId="15" xfId="0" applyFont="1" applyFill="1" applyBorder="1" applyAlignment="1" applyProtection="1">
      <alignment horizontal="center" vertical="center"/>
      <protection hidden="1"/>
    </xf>
    <xf numFmtId="0" fontId="1" fillId="10" borderId="20" xfId="0" applyFont="1" applyFill="1" applyBorder="1" applyAlignment="1" applyProtection="1">
      <alignment horizontal="center" vertical="center"/>
      <protection hidden="1"/>
    </xf>
    <xf numFmtId="0" fontId="1" fillId="0" borderId="6" xfId="0" applyFont="1" applyBorder="1" applyAlignment="1" applyProtection="1">
      <alignment horizontal="center" vertical="top"/>
      <protection locked="0" hidden="1"/>
    </xf>
    <xf numFmtId="0" fontId="1" fillId="0" borderId="7" xfId="0" applyFont="1" applyBorder="1" applyAlignment="1" applyProtection="1">
      <alignment horizontal="center" vertical="top"/>
      <protection locked="0" hidden="1"/>
    </xf>
    <xf numFmtId="0" fontId="1" fillId="5" borderId="5" xfId="0" applyFont="1" applyFill="1" applyBorder="1" applyAlignment="1" applyProtection="1">
      <alignment vertical="top" wrapText="1"/>
      <protection hidden="1"/>
    </xf>
    <xf numFmtId="0" fontId="11" fillId="13" borderId="5" xfId="0" applyFont="1" applyFill="1" applyBorder="1" applyAlignment="1" applyProtection="1">
      <alignment horizontal="left" vertical="top"/>
      <protection hidden="1"/>
    </xf>
    <xf numFmtId="0" fontId="1" fillId="0" borderId="6" xfId="0" applyFont="1" applyBorder="1" applyAlignment="1" applyProtection="1">
      <alignment vertical="top"/>
      <protection locked="0" hidden="1"/>
    </xf>
    <xf numFmtId="0" fontId="1" fillId="0" borderId="8" xfId="0" applyFont="1" applyBorder="1" applyAlignment="1" applyProtection="1">
      <alignment vertical="top"/>
      <protection locked="0" hidden="1"/>
    </xf>
    <xf numFmtId="0" fontId="1" fillId="0" borderId="7" xfId="0" applyFont="1" applyBorder="1" applyAlignment="1" applyProtection="1">
      <alignment vertical="top"/>
      <protection locked="0" hidden="1"/>
    </xf>
    <xf numFmtId="0" fontId="1" fillId="0" borderId="6" xfId="0" applyFont="1" applyBorder="1" applyAlignment="1" applyProtection="1">
      <alignment horizontal="center" vertical="top"/>
      <protection hidden="1"/>
    </xf>
    <xf numFmtId="0" fontId="1" fillId="0" borderId="7" xfId="0" applyFont="1" applyBorder="1" applyAlignment="1" applyProtection="1">
      <alignment horizontal="center" vertical="top"/>
      <protection hidden="1"/>
    </xf>
    <xf numFmtId="0" fontId="1" fillId="9" borderId="6" xfId="0" applyFont="1" applyFill="1" applyBorder="1" applyAlignment="1" applyProtection="1">
      <alignment vertical="top"/>
      <protection hidden="1"/>
    </xf>
    <xf numFmtId="0" fontId="1" fillId="9" borderId="8" xfId="0" applyFont="1" applyFill="1" applyBorder="1" applyAlignment="1" applyProtection="1">
      <alignment vertical="top"/>
      <protection hidden="1"/>
    </xf>
    <xf numFmtId="0" fontId="1" fillId="9" borderId="7" xfId="0" applyFont="1" applyFill="1" applyBorder="1" applyAlignment="1" applyProtection="1">
      <alignment vertical="top"/>
      <protection hidden="1"/>
    </xf>
    <xf numFmtId="0" fontId="1" fillId="0" borderId="16" xfId="0" applyFont="1" applyBorder="1" applyAlignment="1" applyProtection="1">
      <alignment vertical="top"/>
      <protection locked="0" hidden="1"/>
    </xf>
    <xf numFmtId="0" fontId="1" fillId="0" borderId="17" xfId="0" applyFont="1" applyBorder="1" applyAlignment="1" applyProtection="1">
      <alignment vertical="top"/>
      <protection locked="0" hidden="1"/>
    </xf>
    <xf numFmtId="0" fontId="1" fillId="0" borderId="18" xfId="0" applyFont="1" applyBorder="1" applyAlignment="1" applyProtection="1">
      <alignment vertical="top"/>
      <protection locked="0" hidden="1"/>
    </xf>
    <xf numFmtId="0" fontId="1" fillId="9" borderId="6" xfId="0" applyFont="1" applyFill="1" applyBorder="1" applyAlignment="1" applyProtection="1">
      <alignment horizontal="center" vertical="top"/>
      <protection hidden="1"/>
    </xf>
    <xf numFmtId="0" fontId="1" fillId="9" borderId="8" xfId="0" applyFont="1" applyFill="1" applyBorder="1" applyAlignment="1" applyProtection="1">
      <alignment horizontal="center" vertical="top"/>
      <protection hidden="1"/>
    </xf>
    <xf numFmtId="0" fontId="1" fillId="9" borderId="7" xfId="0" applyFont="1" applyFill="1" applyBorder="1" applyAlignment="1" applyProtection="1">
      <alignment horizontal="center" vertical="top"/>
      <protection hidden="1"/>
    </xf>
    <xf numFmtId="0" fontId="1" fillId="5" borderId="5" xfId="0" applyFont="1" applyFill="1" applyBorder="1" applyAlignment="1" applyProtection="1">
      <alignment vertical="top"/>
      <protection hidden="1"/>
    </xf>
    <xf numFmtId="0" fontId="1" fillId="3" borderId="5" xfId="0" applyFont="1" applyFill="1" applyBorder="1" applyAlignment="1" applyProtection="1">
      <alignment horizontal="center" vertical="top"/>
      <protection hidden="1"/>
    </xf>
    <xf numFmtId="0" fontId="1" fillId="8" borderId="5" xfId="0" applyFont="1" applyFill="1" applyBorder="1" applyAlignment="1" applyProtection="1">
      <alignment vertical="top"/>
      <protection hidden="1"/>
    </xf>
    <xf numFmtId="0" fontId="1" fillId="5" borderId="5" xfId="0" applyFont="1" applyFill="1" applyBorder="1" applyAlignment="1" applyProtection="1">
      <alignment horizontal="left" vertical="top"/>
      <protection hidden="1"/>
    </xf>
    <xf numFmtId="0" fontId="1" fillId="7" borderId="5" xfId="0" applyFont="1" applyFill="1" applyBorder="1" applyAlignment="1" applyProtection="1">
      <alignment horizontal="left" vertical="top"/>
      <protection hidden="1"/>
    </xf>
    <xf numFmtId="0" fontId="1" fillId="0" borderId="5" xfId="0" applyFont="1" applyBorder="1" applyAlignment="1" applyProtection="1">
      <alignment horizontal="center" vertical="top"/>
      <protection hidden="1"/>
    </xf>
    <xf numFmtId="0" fontId="9" fillId="6" borderId="5" xfId="0" applyFont="1" applyFill="1" applyBorder="1" applyAlignment="1" applyProtection="1">
      <alignment horizontal="left" vertical="top"/>
      <protection hidden="1"/>
    </xf>
    <xf numFmtId="0" fontId="1" fillId="7" borderId="5" xfId="0" applyFont="1" applyFill="1" applyBorder="1" applyAlignment="1" applyProtection="1">
      <alignment horizontal="left" vertical="top" wrapText="1"/>
      <protection hidden="1"/>
    </xf>
    <xf numFmtId="0" fontId="1" fillId="0" borderId="6" xfId="0" applyFont="1" applyFill="1" applyBorder="1" applyAlignment="1" applyProtection="1">
      <alignment vertical="top"/>
      <protection locked="0" hidden="1"/>
    </xf>
    <xf numFmtId="0" fontId="1" fillId="0" borderId="8" xfId="0" applyFont="1" applyFill="1" applyBorder="1" applyAlignment="1" applyProtection="1">
      <alignment vertical="top"/>
      <protection locked="0" hidden="1"/>
    </xf>
    <xf numFmtId="0" fontId="1" fillId="0" borderId="7" xfId="0" applyFont="1" applyFill="1" applyBorder="1" applyAlignment="1" applyProtection="1">
      <alignment vertical="top"/>
      <protection locked="0" hidden="1"/>
    </xf>
    <xf numFmtId="0" fontId="1" fillId="0" borderId="6" xfId="0" applyFont="1" applyBorder="1" applyAlignment="1" applyProtection="1">
      <alignment horizontal="left" vertical="top"/>
      <protection locked="0" hidden="1"/>
    </xf>
    <xf numFmtId="0" fontId="1" fillId="0" borderId="8" xfId="0" applyFont="1" applyBorder="1" applyAlignment="1" applyProtection="1">
      <alignment horizontal="left" vertical="top"/>
      <protection locked="0" hidden="1"/>
    </xf>
    <xf numFmtId="0" fontId="1" fillId="0" borderId="7" xfId="0" applyFont="1" applyBorder="1" applyAlignment="1" applyProtection="1">
      <alignment horizontal="left" vertical="top"/>
      <protection locked="0" hidden="1"/>
    </xf>
    <xf numFmtId="0" fontId="1" fillId="6" borderId="5" xfId="0" applyFont="1" applyFill="1" applyBorder="1" applyAlignment="1" applyProtection="1">
      <alignment horizontal="center" vertical="top"/>
      <protection hidden="1"/>
    </xf>
    <xf numFmtId="0" fontId="9" fillId="5" borderId="5" xfId="0" applyFont="1" applyFill="1" applyBorder="1" applyAlignment="1" applyProtection="1">
      <alignment horizontal="left" vertical="top"/>
      <protection hidden="1"/>
    </xf>
    <xf numFmtId="0" fontId="11" fillId="13" borderId="5" xfId="0" applyFont="1" applyFill="1" applyBorder="1" applyAlignment="1" applyProtection="1">
      <alignment horizontal="left" vertical="top" wrapText="1"/>
      <protection hidden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EAEDF2"/>
      <color rgb="FFE3E7ED"/>
      <color rgb="FFFAB8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571501</xdr:colOff>
      <xdr:row>0</xdr:row>
      <xdr:rowOff>0</xdr:rowOff>
    </xdr:from>
    <xdr:to>
      <xdr:col>1</xdr:col>
      <xdr:colOff>1255366</xdr:colOff>
      <xdr:row>1</xdr:row>
      <xdr:rowOff>190500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EDF66F8-9D05-D731-955B-78B1E3152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568" y="0"/>
          <a:ext cx="683865" cy="4868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85C80-1173-4C8C-A786-FAEA627B75EF}">
  <sheetPr codeName="Hoja1"/>
  <dimension ref="A1:G124"/>
  <sheetViews>
    <sheetView tabSelected="1" zoomScale="75" zoomScaleNormal="75" workbookViewId="0">
      <selection activeCell="J1" sqref="J1"/>
    </sheetView>
  </sheetViews>
  <sheetFormatPr baseColWidth="10" defaultColWidth="10.81640625" defaultRowHeight="14" x14ac:dyDescent="0.35"/>
  <cols>
    <col min="1" max="1" width="45.1796875" style="39" bestFit="1" customWidth="1"/>
    <col min="2" max="2" width="59.1796875" style="39" customWidth="1"/>
    <col min="3" max="3" width="41.81640625" style="39" customWidth="1"/>
    <col min="4" max="4" width="27.7265625" style="39" customWidth="1"/>
    <col min="5" max="5" width="19.26953125" style="68" customWidth="1"/>
    <col min="6" max="7" width="15.6328125" style="39" customWidth="1"/>
    <col min="8" max="8" width="7.81640625" style="39" customWidth="1"/>
    <col min="9" max="9" width="25.453125" style="39" customWidth="1"/>
    <col min="10" max="16384" width="10.81640625" style="39"/>
  </cols>
  <sheetData>
    <row r="1" spans="1:7" ht="23.5" customHeight="1" x14ac:dyDescent="0.35">
      <c r="A1" s="81" t="s">
        <v>276</v>
      </c>
      <c r="B1" s="82"/>
      <c r="C1" s="82"/>
      <c r="D1" s="82"/>
      <c r="E1" s="82"/>
      <c r="F1" s="82"/>
      <c r="G1" s="83"/>
    </row>
    <row r="2" spans="1:7" ht="17.5" customHeight="1" x14ac:dyDescent="0.35">
      <c r="A2" s="78" t="s">
        <v>193</v>
      </c>
      <c r="B2" s="79"/>
      <c r="C2" s="79"/>
      <c r="D2" s="79"/>
      <c r="E2" s="79"/>
      <c r="F2" s="79"/>
      <c r="G2" s="79"/>
    </row>
    <row r="3" spans="1:7" x14ac:dyDescent="0.35">
      <c r="A3" s="116" t="s">
        <v>281</v>
      </c>
      <c r="B3" s="116"/>
      <c r="C3" s="116"/>
      <c r="D3" s="116"/>
      <c r="E3" s="116"/>
      <c r="F3" s="116"/>
      <c r="G3" s="116"/>
    </row>
    <row r="4" spans="1:7" ht="17.5" x14ac:dyDescent="0.35">
      <c r="A4" s="117" t="s">
        <v>0</v>
      </c>
      <c r="B4" s="117"/>
      <c r="C4" s="117"/>
      <c r="D4" s="117"/>
      <c r="E4" s="117"/>
      <c r="F4" s="117"/>
      <c r="G4" s="117"/>
    </row>
    <row r="5" spans="1:7" x14ac:dyDescent="0.35">
      <c r="A5" s="40" t="s">
        <v>1</v>
      </c>
      <c r="B5" s="110"/>
      <c r="C5" s="111"/>
      <c r="D5" s="112"/>
      <c r="E5" s="40" t="s">
        <v>2</v>
      </c>
      <c r="F5" s="84"/>
      <c r="G5" s="85"/>
    </row>
    <row r="6" spans="1:7" x14ac:dyDescent="0.35">
      <c r="A6" s="41" t="s">
        <v>277</v>
      </c>
      <c r="B6" s="113"/>
      <c r="C6" s="114"/>
      <c r="D6" s="115"/>
      <c r="E6" s="106" t="s">
        <v>216</v>
      </c>
      <c r="F6" s="106"/>
      <c r="G6" s="32"/>
    </row>
    <row r="7" spans="1:7" ht="30.5" customHeight="1" x14ac:dyDescent="0.35">
      <c r="A7" s="40" t="s">
        <v>222</v>
      </c>
      <c r="B7" s="110"/>
      <c r="C7" s="111"/>
      <c r="D7" s="112"/>
      <c r="E7" s="109" t="s">
        <v>217</v>
      </c>
      <c r="F7" s="109"/>
      <c r="G7" s="32"/>
    </row>
    <row r="8" spans="1:7" x14ac:dyDescent="0.35">
      <c r="A8" s="107"/>
      <c r="B8" s="107"/>
      <c r="C8" s="107"/>
      <c r="D8" s="107"/>
      <c r="E8" s="107"/>
      <c r="F8" s="107"/>
      <c r="G8" s="107"/>
    </row>
    <row r="9" spans="1:7" ht="17.5" x14ac:dyDescent="0.35">
      <c r="A9" s="108" t="s">
        <v>275</v>
      </c>
      <c r="B9" s="108"/>
      <c r="C9" s="108"/>
      <c r="D9" s="108"/>
      <c r="E9" s="108"/>
      <c r="F9" s="108"/>
      <c r="G9" s="108"/>
    </row>
    <row r="10" spans="1:7" ht="29.15" customHeight="1" x14ac:dyDescent="0.35">
      <c r="A10" s="103"/>
      <c r="B10" s="103"/>
      <c r="C10" s="103"/>
      <c r="D10" s="103"/>
      <c r="E10" s="103"/>
      <c r="F10" s="103"/>
      <c r="G10" s="42" t="s">
        <v>3</v>
      </c>
    </row>
    <row r="11" spans="1:7" ht="25" customHeight="1" x14ac:dyDescent="0.35">
      <c r="A11" s="118" t="s">
        <v>214</v>
      </c>
      <c r="B11" s="118"/>
      <c r="C11" s="43"/>
      <c r="D11" s="44"/>
      <c r="E11" s="44"/>
      <c r="F11" s="44"/>
      <c r="G11" s="45">
        <v>10</v>
      </c>
    </row>
    <row r="12" spans="1:7" x14ac:dyDescent="0.35">
      <c r="A12" s="80" t="s">
        <v>282</v>
      </c>
      <c r="B12" s="80"/>
      <c r="C12" s="80"/>
      <c r="D12" s="80"/>
      <c r="E12" s="80"/>
      <c r="F12" s="80"/>
      <c r="G12" s="46">
        <v>3</v>
      </c>
    </row>
    <row r="13" spans="1:7" x14ac:dyDescent="0.35">
      <c r="A13" s="105" t="s">
        <v>278</v>
      </c>
      <c r="B13" s="105"/>
      <c r="C13" s="105"/>
      <c r="D13" s="105"/>
      <c r="E13" s="105"/>
      <c r="F13" s="105"/>
      <c r="G13" s="105"/>
    </row>
    <row r="14" spans="1:7" x14ac:dyDescent="0.35">
      <c r="A14" s="47" t="s">
        <v>158</v>
      </c>
      <c r="B14" s="47" t="s">
        <v>160</v>
      </c>
      <c r="C14" s="47" t="s">
        <v>159</v>
      </c>
      <c r="D14" s="47"/>
      <c r="E14" s="48" t="s">
        <v>163</v>
      </c>
      <c r="F14" s="49"/>
      <c r="G14" s="49"/>
    </row>
    <row r="15" spans="1:7" ht="16.5" customHeight="1" x14ac:dyDescent="0.35">
      <c r="A15" s="32"/>
      <c r="B15" s="33"/>
      <c r="C15" s="32"/>
      <c r="D15" s="49"/>
      <c r="E15" s="70" cm="1">
        <f t="array" ref="E15">_xlfn.IFS(C15="Sí",VLOOKUP(B15,'FESTIS '!A3:D100,4,FALSE),C15="No",VLOOKUP(B15,'FESTIS '!A3:D100,3,FALSE),C15="",0)</f>
        <v>0</v>
      </c>
      <c r="F15" s="49"/>
      <c r="G15" s="49"/>
    </row>
    <row r="16" spans="1:7" ht="16.5" customHeight="1" x14ac:dyDescent="0.35">
      <c r="A16" s="32"/>
      <c r="B16" s="33"/>
      <c r="C16" s="32"/>
      <c r="D16" s="49"/>
      <c r="E16" s="70" cm="1">
        <f t="array" ref="E16">_xlfn.IFS(C16="Sí",VLOOKUP(B16,'FESTIS '!A4:D101,4,FALSE),C16="No",VLOOKUP(B16,'FESTIS '!A4:D101,3,FALSE),C16="",0)</f>
        <v>0</v>
      </c>
      <c r="F16" s="49"/>
      <c r="G16" s="49"/>
    </row>
    <row r="17" spans="1:7" ht="16.5" customHeight="1" x14ac:dyDescent="0.35">
      <c r="A17" s="32"/>
      <c r="B17" s="33"/>
      <c r="C17" s="32"/>
      <c r="D17" s="49"/>
      <c r="E17" s="70" cm="1">
        <f t="array" ref="E17">_xlfn.IFS(C17="Sí",VLOOKUP(B17,'FESTIS '!A6:D103,4,FALSE),C17="No",VLOOKUP(B17,'FESTIS '!A6:D103,3,FALSE),C17="",0)</f>
        <v>0</v>
      </c>
      <c r="F17" s="49"/>
      <c r="G17" s="49"/>
    </row>
    <row r="18" spans="1:7" ht="16.5" customHeight="1" x14ac:dyDescent="0.35">
      <c r="A18" s="32"/>
      <c r="B18" s="33"/>
      <c r="C18" s="32"/>
      <c r="D18" s="49"/>
      <c r="E18" s="70" cm="1">
        <f t="array" ref="E18">_xlfn.IFS(C18="Sí",VLOOKUP(B18,'FESTIS '!A6:D103,4,FALSE),C18="No",VLOOKUP(B18,'FESTIS '!A6:D103,3,FALSE),C18="",0)</f>
        <v>0</v>
      </c>
      <c r="F18" s="49"/>
      <c r="G18" s="49"/>
    </row>
    <row r="19" spans="1:7" ht="16.5" customHeight="1" x14ac:dyDescent="0.35">
      <c r="A19" s="32"/>
      <c r="B19" s="33"/>
      <c r="C19" s="32"/>
      <c r="D19" s="49"/>
      <c r="E19" s="70" cm="1">
        <f t="array" ref="E19">_xlfn.IFS(C19="Sí",VLOOKUP(B19,'FESTIS '!A6:D103,4,FALSE),C19="No",VLOOKUP(B19,'FESTIS '!A6:D103,3,FALSE),C19="",0)</f>
        <v>0</v>
      </c>
      <c r="F19" s="49"/>
      <c r="G19" s="49"/>
    </row>
    <row r="20" spans="1:7" ht="16.5" customHeight="1" x14ac:dyDescent="0.35">
      <c r="A20" s="32"/>
      <c r="B20" s="33"/>
      <c r="C20" s="32"/>
      <c r="D20" s="49"/>
      <c r="E20" s="70" cm="1">
        <f t="array" ref="E20">_xlfn.IFS(C20="Sí",VLOOKUP(B20,'FESTIS '!A7:D104,4,FALSE),C20="No",VLOOKUP(B20,'FESTIS '!A7:D104,3,FALSE),C20="",0)</f>
        <v>0</v>
      </c>
      <c r="F20" s="49"/>
      <c r="G20" s="49"/>
    </row>
    <row r="21" spans="1:7" ht="16.5" customHeight="1" x14ac:dyDescent="0.35">
      <c r="A21" s="32"/>
      <c r="B21" s="33"/>
      <c r="C21" s="32"/>
      <c r="D21" s="49"/>
      <c r="E21" s="70" cm="1">
        <f t="array" ref="E21">_xlfn.IFS(C21="Sí",VLOOKUP(B21,'FESTIS '!A7:D104,4,FALSE),C21="No",VLOOKUP(B21,'FESTIS '!A7:D104,3,FALSE),C21="",0)</f>
        <v>0</v>
      </c>
      <c r="F21" s="49"/>
      <c r="G21" s="49"/>
    </row>
    <row r="22" spans="1:7" ht="16.5" customHeight="1" x14ac:dyDescent="0.35">
      <c r="A22" s="32"/>
      <c r="B22" s="33"/>
      <c r="C22" s="32"/>
      <c r="D22" s="49"/>
      <c r="E22" s="70" cm="1">
        <f t="array" ref="E22">_xlfn.IFS(C22="Sí",VLOOKUP(B22,'FESTIS '!A7:D104,4,FALSE),C22="No",VLOOKUP(B22,'FESTIS '!A7:D104,3,FALSE),C22="",0)</f>
        <v>0</v>
      </c>
      <c r="F22" s="49"/>
      <c r="G22" s="49"/>
    </row>
    <row r="23" spans="1:7" ht="16.5" customHeight="1" x14ac:dyDescent="0.35">
      <c r="A23" s="32"/>
      <c r="B23" s="33"/>
      <c r="C23" s="32"/>
      <c r="D23" s="49"/>
      <c r="E23" s="70" cm="1">
        <f t="array" ref="E23">_xlfn.IFS(C23="Sí",VLOOKUP(B23,'FESTIS '!A7:D104,4,FALSE),C23="No",VLOOKUP(B23,'FESTIS '!A7:D104,3,FALSE),C23="",0)</f>
        <v>0</v>
      </c>
      <c r="F23" s="49"/>
      <c r="G23" s="49"/>
    </row>
    <row r="24" spans="1:7" ht="16.5" customHeight="1" x14ac:dyDescent="0.35">
      <c r="A24" s="32"/>
      <c r="B24" s="33"/>
      <c r="C24" s="32"/>
      <c r="D24" s="49"/>
      <c r="E24" s="70" cm="1">
        <f t="array" ref="E24">_xlfn.IFS(C24="Sí",VLOOKUP(B24,'FESTIS '!A7:D104,4,FALSE),C24="No",VLOOKUP(B24,'FESTIS '!A7:D104,3,FALSE),C24="",0)</f>
        <v>0</v>
      </c>
      <c r="F24" s="49"/>
      <c r="G24" s="49"/>
    </row>
    <row r="25" spans="1:7" ht="16.5" customHeight="1" x14ac:dyDescent="0.35">
      <c r="A25" s="32"/>
      <c r="B25" s="33"/>
      <c r="C25" s="32"/>
      <c r="D25" s="49"/>
      <c r="E25" s="70" cm="1">
        <f t="array" ref="E25">_xlfn.IFS(C25="Sí",VLOOKUP(B25,'FESTIS '!A7:D104,4,FALSE),C25="No",VLOOKUP(B25,'FESTIS '!A7:D104,3,FALSE),C25="",0)</f>
        <v>0</v>
      </c>
      <c r="F25" s="49"/>
      <c r="G25" s="49"/>
    </row>
    <row r="26" spans="1:7" x14ac:dyDescent="0.35">
      <c r="A26" s="50" t="s">
        <v>279</v>
      </c>
      <c r="B26" s="50"/>
      <c r="C26" s="50"/>
      <c r="D26" s="50"/>
      <c r="E26" s="50"/>
      <c r="F26" s="50"/>
      <c r="G26" s="46">
        <v>3</v>
      </c>
    </row>
    <row r="27" spans="1:7" x14ac:dyDescent="0.35">
      <c r="A27" s="105" t="s">
        <v>215</v>
      </c>
      <c r="B27" s="105"/>
      <c r="C27" s="105"/>
      <c r="D27" s="105"/>
      <c r="E27" s="105"/>
      <c r="F27" s="105"/>
      <c r="G27" s="105"/>
    </row>
    <row r="28" spans="1:7" x14ac:dyDescent="0.35">
      <c r="A28" s="47" t="s">
        <v>158</v>
      </c>
      <c r="B28" s="47" t="s">
        <v>164</v>
      </c>
      <c r="C28" s="47" t="s">
        <v>165</v>
      </c>
      <c r="D28" s="47"/>
      <c r="E28" s="48" t="s">
        <v>189</v>
      </c>
      <c r="F28" s="47"/>
      <c r="G28" s="47"/>
    </row>
    <row r="29" spans="1:7" x14ac:dyDescent="0.35">
      <c r="A29" s="34"/>
      <c r="B29" s="35"/>
      <c r="C29" s="36"/>
      <c r="D29" s="32"/>
      <c r="E29" s="49">
        <f t="shared" ref="E29:E39" si="0">IF(C29&gt;46000,0.5,IF(C29&lt;27000,0,0.25))</f>
        <v>0</v>
      </c>
      <c r="F29" s="49"/>
      <c r="G29" s="49"/>
    </row>
    <row r="30" spans="1:7" x14ac:dyDescent="0.35">
      <c r="A30" s="34"/>
      <c r="B30" s="35"/>
      <c r="C30" s="36"/>
      <c r="D30" s="32"/>
      <c r="E30" s="49">
        <f t="shared" si="0"/>
        <v>0</v>
      </c>
      <c r="F30" s="49"/>
      <c r="G30" s="49"/>
    </row>
    <row r="31" spans="1:7" x14ac:dyDescent="0.35">
      <c r="A31" s="34"/>
      <c r="B31" s="35"/>
      <c r="C31" s="36"/>
      <c r="D31" s="32"/>
      <c r="E31" s="49">
        <f t="shared" si="0"/>
        <v>0</v>
      </c>
      <c r="F31" s="49"/>
      <c r="G31" s="49"/>
    </row>
    <row r="32" spans="1:7" x14ac:dyDescent="0.35">
      <c r="A32" s="34"/>
      <c r="B32" s="35"/>
      <c r="C32" s="36"/>
      <c r="D32" s="32"/>
      <c r="E32" s="49">
        <f t="shared" si="0"/>
        <v>0</v>
      </c>
      <c r="F32" s="49"/>
      <c r="G32" s="49"/>
    </row>
    <row r="33" spans="1:7" x14ac:dyDescent="0.35">
      <c r="A33" s="34"/>
      <c r="B33" s="35"/>
      <c r="C33" s="36"/>
      <c r="D33" s="32"/>
      <c r="E33" s="49">
        <f t="shared" si="0"/>
        <v>0</v>
      </c>
      <c r="F33" s="49"/>
      <c r="G33" s="49"/>
    </row>
    <row r="34" spans="1:7" x14ac:dyDescent="0.35">
      <c r="A34" s="34"/>
      <c r="B34" s="35"/>
      <c r="C34" s="36"/>
      <c r="D34" s="32"/>
      <c r="E34" s="49">
        <f t="shared" si="0"/>
        <v>0</v>
      </c>
      <c r="F34" s="49"/>
      <c r="G34" s="49"/>
    </row>
    <row r="35" spans="1:7" x14ac:dyDescent="0.35">
      <c r="A35" s="34"/>
      <c r="B35" s="35"/>
      <c r="C35" s="36"/>
      <c r="D35" s="32"/>
      <c r="E35" s="49">
        <f t="shared" si="0"/>
        <v>0</v>
      </c>
      <c r="F35" s="49"/>
      <c r="G35" s="49"/>
    </row>
    <row r="36" spans="1:7" x14ac:dyDescent="0.35">
      <c r="A36" s="34"/>
      <c r="B36" s="35"/>
      <c r="C36" s="36"/>
      <c r="D36" s="32"/>
      <c r="E36" s="49">
        <f t="shared" si="0"/>
        <v>0</v>
      </c>
      <c r="F36" s="49"/>
      <c r="G36" s="49"/>
    </row>
    <row r="37" spans="1:7" x14ac:dyDescent="0.35">
      <c r="A37" s="34"/>
      <c r="B37" s="35"/>
      <c r="C37" s="36"/>
      <c r="D37" s="32"/>
      <c r="E37" s="49">
        <f t="shared" si="0"/>
        <v>0</v>
      </c>
      <c r="F37" s="49"/>
      <c r="G37" s="49"/>
    </row>
    <row r="38" spans="1:7" x14ac:dyDescent="0.35">
      <c r="A38" s="34"/>
      <c r="B38" s="35"/>
      <c r="C38" s="36"/>
      <c r="D38" s="32"/>
      <c r="E38" s="49">
        <f t="shared" si="0"/>
        <v>0</v>
      </c>
      <c r="F38" s="49"/>
      <c r="G38" s="49"/>
    </row>
    <row r="39" spans="1:7" x14ac:dyDescent="0.35">
      <c r="A39" s="34"/>
      <c r="B39" s="35"/>
      <c r="C39" s="36"/>
      <c r="D39" s="32"/>
      <c r="E39" s="49">
        <f t="shared" si="0"/>
        <v>0</v>
      </c>
      <c r="F39" s="49"/>
      <c r="G39" s="49"/>
    </row>
    <row r="40" spans="1:7" x14ac:dyDescent="0.35">
      <c r="A40" s="51" t="s">
        <v>166</v>
      </c>
      <c r="B40" s="51"/>
      <c r="C40" s="51"/>
      <c r="D40" s="51"/>
      <c r="E40" s="51"/>
      <c r="F40" s="51"/>
      <c r="G40" s="51"/>
    </row>
    <row r="41" spans="1:7" ht="30" customHeight="1" x14ac:dyDescent="0.35">
      <c r="A41" s="47" t="s">
        <v>158</v>
      </c>
      <c r="B41" s="47" t="s">
        <v>164</v>
      </c>
      <c r="C41" s="52" t="s">
        <v>167</v>
      </c>
      <c r="D41" s="47"/>
      <c r="E41" s="48" t="s">
        <v>189</v>
      </c>
      <c r="F41" s="47"/>
      <c r="G41" s="47"/>
    </row>
    <row r="42" spans="1:7" x14ac:dyDescent="0.35">
      <c r="A42" s="32"/>
      <c r="B42" s="32"/>
      <c r="C42" s="36"/>
      <c r="D42" s="32"/>
      <c r="E42" s="49">
        <f t="shared" ref="E42:E52" si="1">IF(C42&gt;5000000,0.5,IF(C42&lt;2300000,0, 0.25))</f>
        <v>0</v>
      </c>
      <c r="F42" s="49"/>
      <c r="G42" s="49"/>
    </row>
    <row r="43" spans="1:7" x14ac:dyDescent="0.35">
      <c r="A43" s="32"/>
      <c r="B43" s="32"/>
      <c r="C43" s="36"/>
      <c r="D43" s="32"/>
      <c r="E43" s="49">
        <f t="shared" si="1"/>
        <v>0</v>
      </c>
      <c r="F43" s="49"/>
      <c r="G43" s="49"/>
    </row>
    <row r="44" spans="1:7" x14ac:dyDescent="0.35">
      <c r="A44" s="32"/>
      <c r="B44" s="32"/>
      <c r="C44" s="36"/>
      <c r="D44" s="32"/>
      <c r="E44" s="49">
        <f t="shared" si="1"/>
        <v>0</v>
      </c>
      <c r="F44" s="49"/>
      <c r="G44" s="49"/>
    </row>
    <row r="45" spans="1:7" x14ac:dyDescent="0.35">
      <c r="A45" s="32"/>
      <c r="B45" s="32"/>
      <c r="C45" s="36"/>
      <c r="D45" s="32"/>
      <c r="E45" s="49">
        <f t="shared" si="1"/>
        <v>0</v>
      </c>
      <c r="F45" s="49"/>
      <c r="G45" s="49"/>
    </row>
    <row r="46" spans="1:7" x14ac:dyDescent="0.35">
      <c r="A46" s="32"/>
      <c r="B46" s="32"/>
      <c r="C46" s="36"/>
      <c r="D46" s="32"/>
      <c r="E46" s="49">
        <f t="shared" si="1"/>
        <v>0</v>
      </c>
      <c r="F46" s="49"/>
      <c r="G46" s="49"/>
    </row>
    <row r="47" spans="1:7" x14ac:dyDescent="0.35">
      <c r="A47" s="32"/>
      <c r="B47" s="32"/>
      <c r="C47" s="36"/>
      <c r="D47" s="32"/>
      <c r="E47" s="49">
        <f t="shared" si="1"/>
        <v>0</v>
      </c>
      <c r="F47" s="49"/>
      <c r="G47" s="49"/>
    </row>
    <row r="48" spans="1:7" x14ac:dyDescent="0.35">
      <c r="A48" s="32"/>
      <c r="B48" s="32"/>
      <c r="C48" s="36"/>
      <c r="D48" s="32"/>
      <c r="E48" s="49">
        <f t="shared" si="1"/>
        <v>0</v>
      </c>
      <c r="F48" s="49"/>
      <c r="G48" s="49"/>
    </row>
    <row r="49" spans="1:7" x14ac:dyDescent="0.35">
      <c r="A49" s="32"/>
      <c r="B49" s="32"/>
      <c r="C49" s="36"/>
      <c r="D49" s="32"/>
      <c r="E49" s="49">
        <f t="shared" si="1"/>
        <v>0</v>
      </c>
      <c r="F49" s="49"/>
      <c r="G49" s="49"/>
    </row>
    <row r="50" spans="1:7" x14ac:dyDescent="0.35">
      <c r="A50" s="32"/>
      <c r="B50" s="32"/>
      <c r="C50" s="36"/>
      <c r="D50" s="32"/>
      <c r="E50" s="49">
        <f t="shared" si="1"/>
        <v>0</v>
      </c>
      <c r="F50" s="49"/>
      <c r="G50" s="49"/>
    </row>
    <row r="51" spans="1:7" x14ac:dyDescent="0.35">
      <c r="A51" s="32"/>
      <c r="B51" s="32"/>
      <c r="C51" s="36"/>
      <c r="D51" s="32"/>
      <c r="E51" s="49">
        <f t="shared" si="1"/>
        <v>0</v>
      </c>
      <c r="F51" s="49"/>
      <c r="G51" s="49"/>
    </row>
    <row r="52" spans="1:7" x14ac:dyDescent="0.35">
      <c r="A52" s="32"/>
      <c r="B52" s="32"/>
      <c r="C52" s="36"/>
      <c r="D52" s="32"/>
      <c r="E52" s="49">
        <f t="shared" si="1"/>
        <v>0</v>
      </c>
      <c r="F52" s="49"/>
      <c r="G52" s="49"/>
    </row>
    <row r="53" spans="1:7" x14ac:dyDescent="0.35">
      <c r="A53" s="53" t="s">
        <v>168</v>
      </c>
      <c r="B53" s="53"/>
      <c r="C53" s="53"/>
      <c r="D53" s="53"/>
      <c r="E53" s="53"/>
      <c r="F53" s="53"/>
      <c r="G53" s="53"/>
    </row>
    <row r="54" spans="1:7" x14ac:dyDescent="0.35">
      <c r="A54" s="104" t="s">
        <v>191</v>
      </c>
      <c r="B54" s="104"/>
      <c r="C54" s="104"/>
      <c r="D54" s="104"/>
      <c r="E54" s="104"/>
      <c r="F54" s="104"/>
      <c r="G54" s="104"/>
    </row>
    <row r="55" spans="1:7" x14ac:dyDescent="0.35">
      <c r="A55" s="54" t="s">
        <v>158</v>
      </c>
      <c r="B55" s="54"/>
      <c r="C55" s="47" t="s">
        <v>190</v>
      </c>
      <c r="D55" s="55"/>
      <c r="E55" s="48" t="s">
        <v>189</v>
      </c>
      <c r="F55" s="47"/>
      <c r="G55" s="47"/>
    </row>
    <row r="56" spans="1:7" x14ac:dyDescent="0.35">
      <c r="A56" s="32"/>
      <c r="B56" s="32"/>
      <c r="C56" s="34"/>
      <c r="D56" s="32"/>
      <c r="E56" s="70">
        <f>IF(C56&lt;&gt;"",VLOOKUP(C56,PLAT!A$1:C$9,2,FALSE),IF(C56="",0))</f>
        <v>0</v>
      </c>
      <c r="F56" s="49"/>
      <c r="G56" s="49"/>
    </row>
    <row r="57" spans="1:7" x14ac:dyDescent="0.35">
      <c r="A57" s="32"/>
      <c r="B57" s="32"/>
      <c r="C57" s="34"/>
      <c r="D57" s="32"/>
      <c r="E57" s="70">
        <f>IF(C57&lt;&gt;"",VLOOKUP(C57,PLAT!A$1:C$9,2,FALSE),IF(C57="",0))</f>
        <v>0</v>
      </c>
      <c r="F57" s="49"/>
      <c r="G57" s="49"/>
    </row>
    <row r="58" spans="1:7" x14ac:dyDescent="0.35">
      <c r="A58" s="32"/>
      <c r="B58" s="32"/>
      <c r="C58" s="34"/>
      <c r="D58" s="32"/>
      <c r="E58" s="70">
        <f>IF(C58&lt;&gt;"",VLOOKUP(C58,PLAT!A$1:C$9,2,FALSE),IF(C58="",0))</f>
        <v>0</v>
      </c>
      <c r="F58" s="49"/>
      <c r="G58" s="49"/>
    </row>
    <row r="59" spans="1:7" x14ac:dyDescent="0.35">
      <c r="A59" s="32"/>
      <c r="B59" s="32"/>
      <c r="C59" s="34"/>
      <c r="D59" s="32"/>
      <c r="E59" s="70">
        <f>IF(C59&lt;&gt;"",VLOOKUP(C59,PLAT!A$1:C$9,2,FALSE),IF(C59="",0))</f>
        <v>0</v>
      </c>
      <c r="F59" s="49"/>
      <c r="G59" s="49"/>
    </row>
    <row r="60" spans="1:7" x14ac:dyDescent="0.35">
      <c r="A60" s="32"/>
      <c r="B60" s="32"/>
      <c r="C60" s="34"/>
      <c r="D60" s="32"/>
      <c r="E60" s="70">
        <f>IF(C60&lt;&gt;"",VLOOKUP(C60,PLAT!A$1:C$9,2,FALSE),IF(C60="",0))</f>
        <v>0</v>
      </c>
      <c r="F60" s="49"/>
      <c r="G60" s="49"/>
    </row>
    <row r="61" spans="1:7" x14ac:dyDescent="0.35">
      <c r="A61" s="32"/>
      <c r="B61" s="32"/>
      <c r="C61" s="34"/>
      <c r="D61" s="32"/>
      <c r="E61" s="70">
        <f>IF(C61&lt;&gt;"",VLOOKUP(C61,PLAT!A$1:C$9,2,FALSE),IF(C61="",0))</f>
        <v>0</v>
      </c>
      <c r="F61" s="49"/>
      <c r="G61" s="49"/>
    </row>
    <row r="62" spans="1:7" x14ac:dyDescent="0.35">
      <c r="A62" s="32"/>
      <c r="B62" s="32"/>
      <c r="C62" s="34"/>
      <c r="D62" s="32"/>
      <c r="E62" s="70">
        <f>IF(C62&lt;&gt;"",VLOOKUP(C62,PLAT!A$1:C$9,2,FALSE),IF(C62="",0))</f>
        <v>0</v>
      </c>
      <c r="F62" s="49"/>
      <c r="G62" s="49"/>
    </row>
    <row r="63" spans="1:7" x14ac:dyDescent="0.35">
      <c r="A63" s="32"/>
      <c r="B63" s="32"/>
      <c r="C63" s="34"/>
      <c r="D63" s="32"/>
      <c r="E63" s="70">
        <f>IF(C63&lt;&gt;"",VLOOKUP(C63,PLAT!A$1:C$9,2,FALSE),IF(C63="",0))</f>
        <v>0</v>
      </c>
      <c r="F63" s="49"/>
      <c r="G63" s="49"/>
    </row>
    <row r="64" spans="1:7" x14ac:dyDescent="0.35">
      <c r="A64" s="56" t="s">
        <v>192</v>
      </c>
      <c r="B64" s="56"/>
      <c r="C64" s="56"/>
      <c r="D64" s="56"/>
      <c r="E64" s="56"/>
      <c r="F64" s="56"/>
      <c r="G64" s="56"/>
    </row>
    <row r="65" spans="1:7" x14ac:dyDescent="0.35">
      <c r="A65" s="47" t="s">
        <v>158</v>
      </c>
      <c r="B65" s="47" t="s">
        <v>188</v>
      </c>
      <c r="C65" s="47" t="s">
        <v>190</v>
      </c>
      <c r="D65" s="47"/>
      <c r="E65" s="48" t="s">
        <v>163</v>
      </c>
      <c r="F65" s="47"/>
      <c r="G65" s="47"/>
    </row>
    <row r="66" spans="1:7" x14ac:dyDescent="0.35">
      <c r="A66" s="32"/>
      <c r="B66" s="32"/>
      <c r="C66" s="34"/>
      <c r="D66" s="32"/>
      <c r="E66" s="70" cm="1">
        <f t="array" ref="E66">(_xlfn.IFS(B66=0,0,B66="",0,B66&lt;&gt;"",VLOOKUP(C66,PLAT!A$1:C$9,3,FALSE))*B66)</f>
        <v>0</v>
      </c>
      <c r="F66" s="49"/>
      <c r="G66" s="49"/>
    </row>
    <row r="67" spans="1:7" x14ac:dyDescent="0.35">
      <c r="A67" s="32"/>
      <c r="B67" s="32"/>
      <c r="C67" s="34"/>
      <c r="D67" s="32"/>
      <c r="E67" s="70" cm="1">
        <f t="array" ref="E67">(_xlfn.IFS(B67=0,0,B67="",0,B67&lt;&gt;"",VLOOKUP(C67,PLAT!A$1:C$9,3,FALSE))*B67)</f>
        <v>0</v>
      </c>
      <c r="F67" s="49"/>
      <c r="G67" s="49"/>
    </row>
    <row r="68" spans="1:7" x14ac:dyDescent="0.35">
      <c r="A68" s="32"/>
      <c r="B68" s="32"/>
      <c r="C68" s="34"/>
      <c r="D68" s="32"/>
      <c r="E68" s="70" cm="1">
        <f t="array" ref="E68">(_xlfn.IFS(B68=0,0,B68="",0,B68&lt;&gt;"",VLOOKUP(C68,PLAT!A$1:C$9,3,FALSE))*B68)</f>
        <v>0</v>
      </c>
      <c r="F68" s="49"/>
      <c r="G68" s="49"/>
    </row>
    <row r="69" spans="1:7" x14ac:dyDescent="0.35">
      <c r="A69" s="32"/>
      <c r="B69" s="32"/>
      <c r="C69" s="34"/>
      <c r="D69" s="32"/>
      <c r="E69" s="70" cm="1">
        <f t="array" ref="E69">(_xlfn.IFS(B69=0,0,B69="",0,B69&lt;&gt;"",VLOOKUP(C69,PLAT!A$1:C$9,3,FALSE))*B69)</f>
        <v>0</v>
      </c>
      <c r="F69" s="49"/>
      <c r="G69" s="49"/>
    </row>
    <row r="70" spans="1:7" x14ac:dyDescent="0.35">
      <c r="B70" s="32"/>
      <c r="C70" s="34"/>
      <c r="D70" s="32"/>
      <c r="E70" s="70" cm="1">
        <f t="array" ref="E70">(_xlfn.IFS(B70=0,0,B70="",0,B70&lt;&gt;"",VLOOKUP(C70,PLAT!A$1:C$9,3,FALSE))*B70)</f>
        <v>0</v>
      </c>
      <c r="F70" s="49"/>
      <c r="G70" s="49"/>
    </row>
    <row r="71" spans="1:7" x14ac:dyDescent="0.35">
      <c r="A71" s="53" t="s">
        <v>169</v>
      </c>
      <c r="B71" s="53"/>
      <c r="C71" s="53"/>
      <c r="D71" s="53"/>
      <c r="E71" s="53"/>
      <c r="F71" s="53"/>
      <c r="G71" s="53"/>
    </row>
    <row r="72" spans="1:7" x14ac:dyDescent="0.35">
      <c r="A72" s="104" t="s">
        <v>191</v>
      </c>
      <c r="B72" s="104"/>
      <c r="C72" s="104"/>
      <c r="D72" s="104"/>
      <c r="E72" s="104"/>
      <c r="F72" s="104"/>
      <c r="G72" s="104"/>
    </row>
    <row r="73" spans="1:7" x14ac:dyDescent="0.35">
      <c r="A73" s="47" t="s">
        <v>158</v>
      </c>
      <c r="B73" s="47"/>
      <c r="C73" s="47" t="s">
        <v>190</v>
      </c>
      <c r="D73" s="47" t="s">
        <v>202</v>
      </c>
      <c r="E73" s="48" t="s">
        <v>189</v>
      </c>
      <c r="F73" s="47"/>
      <c r="G73" s="47"/>
    </row>
    <row r="74" spans="1:7" x14ac:dyDescent="0.35">
      <c r="A74" s="37"/>
      <c r="B74" s="37"/>
      <c r="C74" s="32"/>
      <c r="D74" s="32"/>
      <c r="E74" s="49">
        <f>IF(D74="Sí",1,IF(D74="No",0.5,))</f>
        <v>0</v>
      </c>
      <c r="F74" s="49"/>
      <c r="G74" s="49"/>
    </row>
    <row r="75" spans="1:7" x14ac:dyDescent="0.35">
      <c r="A75" s="37"/>
      <c r="B75" s="37"/>
      <c r="C75" s="32"/>
      <c r="D75" s="32"/>
      <c r="E75" s="49">
        <f>IF(D75="Sí",1,IF(D75="No",0.5,))</f>
        <v>0</v>
      </c>
      <c r="F75" s="49"/>
      <c r="G75" s="49"/>
    </row>
    <row r="76" spans="1:7" x14ac:dyDescent="0.35">
      <c r="A76" s="37"/>
      <c r="B76" s="37"/>
      <c r="C76" s="32"/>
      <c r="D76" s="32"/>
      <c r="E76" s="49">
        <f>IF(D76="Sí",1,IF(D76="No",0.5,))</f>
        <v>0</v>
      </c>
      <c r="F76" s="49"/>
      <c r="G76" s="49"/>
    </row>
    <row r="77" spans="1:7" x14ac:dyDescent="0.35">
      <c r="A77" s="37"/>
      <c r="B77" s="37"/>
      <c r="C77" s="32"/>
      <c r="D77" s="32"/>
      <c r="E77" s="49">
        <f>IF(D77="Sí",1,IF(D77="No",0.5,))</f>
        <v>0</v>
      </c>
      <c r="F77" s="49"/>
      <c r="G77" s="49"/>
    </row>
    <row r="78" spans="1:7" x14ac:dyDescent="0.35">
      <c r="A78" s="37"/>
      <c r="B78" s="37"/>
      <c r="C78" s="32"/>
      <c r="D78" s="32"/>
      <c r="E78" s="49">
        <f>IF(D78="Sí",1,IF(D78="No",0.5,))</f>
        <v>0</v>
      </c>
      <c r="F78" s="49"/>
      <c r="G78" s="49"/>
    </row>
    <row r="79" spans="1:7" x14ac:dyDescent="0.35">
      <c r="A79" s="56" t="s">
        <v>192</v>
      </c>
      <c r="B79" s="56"/>
      <c r="C79" s="56"/>
      <c r="D79" s="56"/>
      <c r="E79" s="56"/>
      <c r="F79" s="56"/>
      <c r="G79" s="56"/>
    </row>
    <row r="80" spans="1:7" x14ac:dyDescent="0.35">
      <c r="A80" s="47" t="s">
        <v>158</v>
      </c>
      <c r="B80" s="47" t="s">
        <v>188</v>
      </c>
      <c r="C80" s="47" t="s">
        <v>190</v>
      </c>
      <c r="D80" s="47" t="s">
        <v>202</v>
      </c>
      <c r="E80" s="48" t="s">
        <v>163</v>
      </c>
      <c r="F80" s="47"/>
      <c r="G80" s="47"/>
    </row>
    <row r="81" spans="1:7" x14ac:dyDescent="0.35">
      <c r="A81" s="32"/>
      <c r="B81" s="32"/>
      <c r="C81" s="32"/>
      <c r="D81" s="32"/>
      <c r="E81" s="49">
        <f t="shared" ref="E81:E87" si="2">(IF(D81="Sí",0.5,IF(D81="No",0.25,)))*B81</f>
        <v>0</v>
      </c>
      <c r="F81" s="49"/>
      <c r="G81" s="49"/>
    </row>
    <row r="82" spans="1:7" x14ac:dyDescent="0.35">
      <c r="A82" s="32"/>
      <c r="B82" s="32"/>
      <c r="C82" s="32"/>
      <c r="D82" s="32"/>
      <c r="E82" s="49">
        <f t="shared" si="2"/>
        <v>0</v>
      </c>
      <c r="F82" s="49"/>
      <c r="G82" s="49"/>
    </row>
    <row r="83" spans="1:7" x14ac:dyDescent="0.35">
      <c r="A83" s="32"/>
      <c r="B83" s="32"/>
      <c r="C83" s="32"/>
      <c r="D83" s="32"/>
      <c r="E83" s="49">
        <f t="shared" si="2"/>
        <v>0</v>
      </c>
      <c r="F83" s="49"/>
      <c r="G83" s="49"/>
    </row>
    <row r="84" spans="1:7" x14ac:dyDescent="0.35">
      <c r="A84" s="32"/>
      <c r="B84" s="32"/>
      <c r="C84" s="32"/>
      <c r="D84" s="32"/>
      <c r="E84" s="49">
        <f t="shared" si="2"/>
        <v>0</v>
      </c>
      <c r="F84" s="49"/>
      <c r="G84" s="49"/>
    </row>
    <row r="85" spans="1:7" x14ac:dyDescent="0.35">
      <c r="A85" s="32"/>
      <c r="B85" s="32"/>
      <c r="C85" s="32"/>
      <c r="D85" s="32"/>
      <c r="E85" s="49">
        <f t="shared" si="2"/>
        <v>0</v>
      </c>
      <c r="F85" s="49"/>
      <c r="G85" s="49"/>
    </row>
    <row r="86" spans="1:7" x14ac:dyDescent="0.35">
      <c r="A86" s="32"/>
      <c r="B86" s="32"/>
      <c r="C86" s="32"/>
      <c r="D86" s="32"/>
      <c r="E86" s="49">
        <f t="shared" si="2"/>
        <v>0</v>
      </c>
      <c r="F86" s="49"/>
      <c r="G86" s="49"/>
    </row>
    <row r="87" spans="1:7" x14ac:dyDescent="0.35">
      <c r="A87" s="32"/>
      <c r="B87" s="32"/>
      <c r="C87" s="32"/>
      <c r="D87" s="32"/>
      <c r="E87" s="49">
        <f t="shared" si="2"/>
        <v>0</v>
      </c>
      <c r="F87" s="49"/>
      <c r="G87" s="49"/>
    </row>
    <row r="88" spans="1:7" ht="44.5" customHeight="1" x14ac:dyDescent="0.35">
      <c r="A88" s="87" t="s">
        <v>280</v>
      </c>
      <c r="B88" s="87"/>
      <c r="C88" s="87"/>
      <c r="D88" s="87"/>
      <c r="E88" s="87"/>
      <c r="F88" s="87"/>
      <c r="G88" s="45">
        <v>40</v>
      </c>
    </row>
    <row r="89" spans="1:7" ht="18" customHeight="1" x14ac:dyDescent="0.35">
      <c r="A89" s="80" t="s">
        <v>283</v>
      </c>
      <c r="B89" s="80"/>
      <c r="C89" s="80"/>
      <c r="D89" s="80"/>
      <c r="E89" s="80"/>
      <c r="F89" s="80"/>
      <c r="G89" s="77">
        <v>20</v>
      </c>
    </row>
    <row r="90" spans="1:7" x14ac:dyDescent="0.35">
      <c r="A90" s="57" t="s">
        <v>266</v>
      </c>
      <c r="B90" s="57"/>
      <c r="C90" s="57"/>
      <c r="D90" s="57"/>
      <c r="E90" s="58"/>
      <c r="F90" s="57"/>
      <c r="G90" s="59"/>
    </row>
    <row r="91" spans="1:7" x14ac:dyDescent="0.35">
      <c r="A91" s="102" t="s">
        <v>218</v>
      </c>
      <c r="B91" s="102"/>
      <c r="C91" s="102"/>
      <c r="D91" s="102"/>
      <c r="E91" s="102"/>
      <c r="F91" s="102"/>
      <c r="G91" s="51">
        <v>10</v>
      </c>
    </row>
    <row r="92" spans="1:7" x14ac:dyDescent="0.35">
      <c r="A92" s="99"/>
      <c r="B92" s="100"/>
      <c r="C92" s="100"/>
      <c r="D92" s="101"/>
      <c r="E92" s="48" t="s">
        <v>163</v>
      </c>
      <c r="F92" s="99"/>
      <c r="G92" s="101"/>
    </row>
    <row r="93" spans="1:7" ht="28" x14ac:dyDescent="0.35">
      <c r="A93" s="60" t="s">
        <v>219</v>
      </c>
      <c r="B93" s="88"/>
      <c r="C93" s="89"/>
      <c r="D93" s="90"/>
      <c r="E93" s="49">
        <f>IF(B93="Sí",2,0)</f>
        <v>0</v>
      </c>
      <c r="F93" s="91"/>
      <c r="G93" s="92"/>
    </row>
    <row r="94" spans="1:7" x14ac:dyDescent="0.35">
      <c r="A94" s="61" t="s">
        <v>221</v>
      </c>
      <c r="B94" s="62" t="s">
        <v>211</v>
      </c>
      <c r="C94" s="61" t="s">
        <v>212</v>
      </c>
      <c r="D94" s="61"/>
      <c r="E94" s="63"/>
      <c r="F94" s="61"/>
      <c r="G94" s="61"/>
    </row>
    <row r="95" spans="1:7" x14ac:dyDescent="0.35">
      <c r="A95" s="38"/>
      <c r="B95" s="38"/>
      <c r="C95" s="64">
        <f>IF(A95&lt;&gt;"",B95/A95,0)</f>
        <v>0</v>
      </c>
      <c r="D95" s="49"/>
      <c r="E95" s="65" cm="1">
        <f t="array" ref="E95">_xlfn.IFS(C95=0%,0,C95&lt;=25%,2,C95&lt;=50%,4,C95&lt;=75%,6,C95&gt;75%,8)</f>
        <v>0</v>
      </c>
      <c r="F95" s="91"/>
      <c r="G95" s="92"/>
    </row>
    <row r="96" spans="1:7" x14ac:dyDescent="0.35">
      <c r="A96" s="57" t="s">
        <v>267</v>
      </c>
      <c r="B96" s="57"/>
      <c r="C96" s="57"/>
      <c r="D96" s="57"/>
      <c r="E96" s="58"/>
      <c r="F96" s="57"/>
      <c r="G96" s="59"/>
    </row>
    <row r="97" spans="1:7" ht="28" customHeight="1" x14ac:dyDescent="0.35">
      <c r="A97" s="86" t="s">
        <v>219</v>
      </c>
      <c r="B97" s="86"/>
      <c r="C97" s="86"/>
      <c r="D97" s="86"/>
      <c r="E97" s="86"/>
      <c r="F97" s="86"/>
      <c r="G97" s="51">
        <v>4</v>
      </c>
    </row>
    <row r="98" spans="1:7" x14ac:dyDescent="0.35">
      <c r="A98" s="93" t="s">
        <v>268</v>
      </c>
      <c r="B98" s="94"/>
      <c r="C98" s="94"/>
      <c r="D98" s="95"/>
      <c r="E98" s="48" t="s">
        <v>163</v>
      </c>
      <c r="F98" s="47"/>
      <c r="G98" s="54"/>
    </row>
    <row r="99" spans="1:7" x14ac:dyDescent="0.35">
      <c r="A99" s="96"/>
      <c r="B99" s="97"/>
      <c r="C99" s="97"/>
      <c r="D99" s="98"/>
      <c r="E99" s="49">
        <f>IF(A99="Sí",4,0)</f>
        <v>0</v>
      </c>
      <c r="F99" s="91"/>
      <c r="G99" s="92"/>
    </row>
    <row r="100" spans="1:7" ht="17.5" x14ac:dyDescent="0.35">
      <c r="A100" s="87" t="s">
        <v>224</v>
      </c>
      <c r="B100" s="87"/>
      <c r="C100" s="87"/>
      <c r="D100" s="87"/>
      <c r="E100" s="87"/>
      <c r="F100" s="87"/>
      <c r="G100" s="45">
        <v>45</v>
      </c>
    </row>
    <row r="101" spans="1:7" x14ac:dyDescent="0.35">
      <c r="A101" s="80" t="s">
        <v>225</v>
      </c>
      <c r="B101" s="80"/>
      <c r="C101" s="80"/>
      <c r="D101" s="80"/>
      <c r="E101" s="80"/>
      <c r="F101" s="80"/>
      <c r="G101" s="46">
        <v>5</v>
      </c>
    </row>
    <row r="102" spans="1:7" x14ac:dyDescent="0.35">
      <c r="A102" s="86" t="s">
        <v>226</v>
      </c>
      <c r="B102" s="86"/>
      <c r="C102" s="86"/>
      <c r="D102" s="86"/>
      <c r="E102" s="86"/>
      <c r="F102" s="86"/>
      <c r="G102" s="66"/>
    </row>
    <row r="103" spans="1:7" x14ac:dyDescent="0.35">
      <c r="A103" s="47" t="s">
        <v>160</v>
      </c>
      <c r="B103" s="47" t="s">
        <v>229</v>
      </c>
      <c r="C103" s="47"/>
      <c r="D103" s="47"/>
      <c r="E103" s="48" t="s">
        <v>163</v>
      </c>
      <c r="F103" s="47"/>
      <c r="G103" s="47"/>
    </row>
    <row r="104" spans="1:7" x14ac:dyDescent="0.35">
      <c r="A104" s="33"/>
      <c r="B104" s="32"/>
      <c r="C104" s="32"/>
      <c r="D104" s="49"/>
      <c r="E104" s="69" cm="1">
        <f t="array" ref="E104">_xlfn.IFS(A104="",0,B104="Presencia acreditada",1,B104="Solicitud de acceso ",0.5)</f>
        <v>0</v>
      </c>
      <c r="F104" s="49"/>
      <c r="G104" s="49"/>
    </row>
    <row r="105" spans="1:7" x14ac:dyDescent="0.35">
      <c r="A105" s="33"/>
      <c r="B105" s="32"/>
      <c r="C105" s="32"/>
      <c r="D105" s="49"/>
      <c r="E105" s="69" cm="1">
        <f t="array" ref="E105">_xlfn.IFS(A105="",0,B105="Presencia acreditada",1,B105="Solicitud de acceso ",0.5)</f>
        <v>0</v>
      </c>
      <c r="F105" s="49"/>
      <c r="G105" s="49"/>
    </row>
    <row r="106" spans="1:7" x14ac:dyDescent="0.35">
      <c r="A106" s="33"/>
      <c r="B106" s="32"/>
      <c r="C106" s="32"/>
      <c r="D106" s="49"/>
      <c r="E106" s="69" cm="1">
        <f t="array" ref="E106">_xlfn.IFS(A106="",0,B106="Presencia acreditada",1,B106="Solicitud de acceso ",0.5)</f>
        <v>0</v>
      </c>
      <c r="F106" s="49"/>
      <c r="G106" s="49"/>
    </row>
    <row r="107" spans="1:7" x14ac:dyDescent="0.35">
      <c r="A107" s="33"/>
      <c r="B107" s="32"/>
      <c r="C107" s="32"/>
      <c r="D107" s="49"/>
      <c r="E107" s="69" cm="1">
        <f t="array" ref="E107">_xlfn.IFS(A107="",0,B107="Presencia acreditada",1,B107="Solicitud de acceso ",0.5)</f>
        <v>0</v>
      </c>
      <c r="F107" s="49"/>
      <c r="G107" s="49"/>
    </row>
    <row r="108" spans="1:7" x14ac:dyDescent="0.35">
      <c r="A108" s="53" t="s">
        <v>230</v>
      </c>
      <c r="B108" s="53"/>
      <c r="C108" s="53"/>
      <c r="D108" s="53"/>
      <c r="E108" s="53"/>
      <c r="F108" s="53"/>
      <c r="G108" s="53"/>
    </row>
    <row r="109" spans="1:7" x14ac:dyDescent="0.35">
      <c r="A109" s="47" t="s">
        <v>231</v>
      </c>
      <c r="B109" s="47" t="s">
        <v>232</v>
      </c>
      <c r="C109" s="47" t="s">
        <v>229</v>
      </c>
      <c r="D109" s="47"/>
      <c r="E109" s="48" t="s">
        <v>163</v>
      </c>
      <c r="F109" s="47"/>
      <c r="G109" s="47"/>
    </row>
    <row r="110" spans="1:7" x14ac:dyDescent="0.35">
      <c r="A110" s="33"/>
      <c r="B110" s="32"/>
      <c r="C110" s="32"/>
      <c r="D110" s="49"/>
      <c r="E110" s="69" cm="1">
        <f t="array" ref="E110">_xlfn.IFS(A110="",0,C110="Presencia acreditada",1,C110="Solicitud de acceso ",0.5)</f>
        <v>0</v>
      </c>
      <c r="F110" s="49"/>
      <c r="G110" s="49"/>
    </row>
    <row r="111" spans="1:7" x14ac:dyDescent="0.35">
      <c r="A111" s="33"/>
      <c r="B111" s="32"/>
      <c r="C111" s="32"/>
      <c r="D111" s="49"/>
      <c r="E111" s="69" cm="1">
        <f t="array" ref="E111">_xlfn.IFS(A111="",0,C111="Presencia acreditada",1,C111="Solicitud de acceso ",0.5)</f>
        <v>0</v>
      </c>
      <c r="F111" s="49"/>
      <c r="G111" s="49"/>
    </row>
    <row r="112" spans="1:7" x14ac:dyDescent="0.35">
      <c r="A112" s="33"/>
      <c r="B112" s="32"/>
      <c r="C112" s="32"/>
      <c r="D112" s="49"/>
      <c r="E112" s="69" cm="1">
        <f t="array" ref="E112">_xlfn.IFS(A112="",0,C112="Presencia acreditada",1,C112="Solicitud de acceso ",0.5)</f>
        <v>0</v>
      </c>
      <c r="F112" s="49"/>
      <c r="G112" s="49"/>
    </row>
    <row r="113" spans="1:7" x14ac:dyDescent="0.35">
      <c r="A113" s="33"/>
      <c r="B113" s="32"/>
      <c r="C113" s="32"/>
      <c r="D113" s="49"/>
      <c r="E113" s="69" cm="1">
        <f t="array" ref="E113">_xlfn.IFS(A113="",0,C113="Presencia acreditada",1,C113="Solicitud de acceso ",0.5)</f>
        <v>0</v>
      </c>
      <c r="F113" s="49"/>
      <c r="G113" s="49"/>
    </row>
    <row r="114" spans="1:7" x14ac:dyDescent="0.35">
      <c r="A114" s="33"/>
      <c r="B114" s="32"/>
      <c r="C114" s="32"/>
      <c r="D114" s="49"/>
      <c r="E114" s="69" cm="1">
        <f t="array" ref="E114">_xlfn.IFS(A114="",0,C114="Presencia acreditada",1,C114="Solicitud de acceso ",0.5)</f>
        <v>0</v>
      </c>
      <c r="F114" s="49"/>
      <c r="G114" s="49"/>
    </row>
    <row r="115" spans="1:7" x14ac:dyDescent="0.35">
      <c r="A115" s="33"/>
      <c r="B115" s="32"/>
      <c r="C115" s="32"/>
      <c r="D115" s="49"/>
      <c r="E115" s="69" cm="1">
        <f t="array" ref="E115">_xlfn.IFS(A115="",0,C115="Presencia acreditada",1,C115="Solicitud de acceso ",0.5)</f>
        <v>0</v>
      </c>
      <c r="F115" s="49"/>
      <c r="G115" s="49"/>
    </row>
    <row r="116" spans="1:7" x14ac:dyDescent="0.35">
      <c r="A116" s="33"/>
      <c r="B116" s="32"/>
      <c r="C116" s="32"/>
      <c r="D116" s="49"/>
      <c r="E116" s="69" cm="1">
        <f t="array" ref="E116">_xlfn.IFS(A116="",0,C116="Presencia acreditada",1,C116="Solicitud de acceso ",0.5)</f>
        <v>0</v>
      </c>
      <c r="F116" s="49"/>
      <c r="G116" s="49"/>
    </row>
    <row r="117" spans="1:7" x14ac:dyDescent="0.35">
      <c r="A117" s="80" t="s">
        <v>252</v>
      </c>
      <c r="B117" s="80"/>
      <c r="C117" s="80"/>
      <c r="D117" s="80"/>
      <c r="E117" s="80"/>
      <c r="F117" s="80"/>
      <c r="G117" s="46">
        <v>2</v>
      </c>
    </row>
    <row r="118" spans="1:7" x14ac:dyDescent="0.35">
      <c r="A118" s="47" t="s">
        <v>254</v>
      </c>
      <c r="B118" s="47"/>
      <c r="C118" s="47"/>
      <c r="D118" s="47"/>
      <c r="E118" s="48" t="s">
        <v>163</v>
      </c>
      <c r="F118" s="47"/>
      <c r="G118" s="47"/>
    </row>
    <row r="119" spans="1:7" x14ac:dyDescent="0.35">
      <c r="A119" s="32"/>
      <c r="B119" s="32"/>
      <c r="C119" s="49"/>
      <c r="D119" s="49"/>
      <c r="E119" s="67" cm="1">
        <f t="array" ref="E119">_xlfn.IFS(A119&lt;&gt;"",VLOOKUP(A119,IDIOMAS!A1:B10,2,FALSE),SHY119="",0)</f>
        <v>0</v>
      </c>
      <c r="F119" s="49"/>
      <c r="G119" s="49"/>
    </row>
    <row r="120" spans="1:7" x14ac:dyDescent="0.35">
      <c r="A120" s="32"/>
      <c r="B120" s="32"/>
      <c r="C120" s="49"/>
      <c r="D120" s="49"/>
      <c r="E120" s="67" cm="1">
        <f t="array" ref="E120">_xlfn.IFS(A120&lt;&gt;"",VLOOKUP(A120,IDIOMAS!A2:B11,2,FALSE),SHY120="",0)</f>
        <v>0</v>
      </c>
      <c r="F120" s="49"/>
      <c r="G120" s="49"/>
    </row>
    <row r="121" spans="1:7" x14ac:dyDescent="0.35">
      <c r="A121" s="32"/>
      <c r="B121" s="32"/>
      <c r="C121" s="49"/>
      <c r="D121" s="49"/>
      <c r="E121" s="67" cm="1">
        <f t="array" ref="E121">_xlfn.IFS(A121&lt;&gt;"",VLOOKUP(A121,IDIOMAS!A2:B11,2,FALSE),SHY121="",0)</f>
        <v>0</v>
      </c>
      <c r="F121" s="49"/>
      <c r="G121" s="49"/>
    </row>
    <row r="122" spans="1:7" x14ac:dyDescent="0.35">
      <c r="A122" s="32"/>
      <c r="B122" s="32"/>
      <c r="C122" s="49"/>
      <c r="D122" s="49"/>
      <c r="E122" s="67" cm="1">
        <f t="array" ref="E122">_xlfn.IFS(A122&lt;&gt;"",VLOOKUP(A122,IDIOMAS!A3:B12,2,FALSE),SHY122="",0)</f>
        <v>0</v>
      </c>
      <c r="F122" s="49"/>
      <c r="G122" s="49"/>
    </row>
    <row r="123" spans="1:7" x14ac:dyDescent="0.35">
      <c r="A123" s="47" t="s">
        <v>264</v>
      </c>
      <c r="B123" s="47"/>
      <c r="C123" s="47"/>
      <c r="D123" s="47"/>
      <c r="E123" s="48" t="s">
        <v>163</v>
      </c>
      <c r="F123" s="47"/>
      <c r="G123" s="47"/>
    </row>
    <row r="124" spans="1:7" x14ac:dyDescent="0.35">
      <c r="A124" s="32"/>
      <c r="B124" s="32"/>
      <c r="C124" s="49"/>
      <c r="D124" s="49"/>
      <c r="E124" s="49">
        <f>IF(A124="Sí",1.5,0)</f>
        <v>0</v>
      </c>
      <c r="F124" s="49"/>
      <c r="G124" s="49"/>
    </row>
  </sheetData>
  <dataConsolidate/>
  <mergeCells count="35">
    <mergeCell ref="A3:G3"/>
    <mergeCell ref="A4:G4"/>
    <mergeCell ref="B5:D5"/>
    <mergeCell ref="A12:F12"/>
    <mergeCell ref="A11:B11"/>
    <mergeCell ref="A27:G27"/>
    <mergeCell ref="E6:F6"/>
    <mergeCell ref="A8:G8"/>
    <mergeCell ref="A9:G9"/>
    <mergeCell ref="E7:F7"/>
    <mergeCell ref="B7:D7"/>
    <mergeCell ref="B6:D6"/>
    <mergeCell ref="A13:G13"/>
    <mergeCell ref="A100:F100"/>
    <mergeCell ref="A101:F101"/>
    <mergeCell ref="F95:G95"/>
    <mergeCell ref="A97:F97"/>
    <mergeCell ref="A54:G54"/>
    <mergeCell ref="A72:G72"/>
    <mergeCell ref="A2:G2"/>
    <mergeCell ref="A117:F117"/>
    <mergeCell ref="A1:G1"/>
    <mergeCell ref="F5:G5"/>
    <mergeCell ref="A89:F89"/>
    <mergeCell ref="A102:F102"/>
    <mergeCell ref="A88:F88"/>
    <mergeCell ref="B93:D93"/>
    <mergeCell ref="F93:G93"/>
    <mergeCell ref="A98:D98"/>
    <mergeCell ref="A99:D99"/>
    <mergeCell ref="F99:G99"/>
    <mergeCell ref="A92:D92"/>
    <mergeCell ref="A91:F91"/>
    <mergeCell ref="F92:G92"/>
    <mergeCell ref="A10:F10"/>
  </mergeCells>
  <phoneticPr fontId="10" type="noConversion"/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xWindow="293" yWindow="754" count="7">
        <x14:dataValidation type="list" allowBlank="1" showInputMessage="1" showErrorMessage="1" xr:uid="{99F4FFA7-C039-4E9E-BA75-46AED98771B4}">
          <x14:formula1>
            <xm:f>SíNo!$A$1:$A$2</xm:f>
          </x14:formula1>
          <xm:sqref>A124 D73:D78 B93 C104:C107 A99:D99 B6 G6:G7 C15:C25 D81:D87</xm:sqref>
        </x14:dataValidation>
        <x14:dataValidation type="list" allowBlank="1" showInputMessage="1" showErrorMessage="1" xr:uid="{69ED8D8D-3D92-4DA3-9855-0B9BB36CCC02}">
          <x14:formula1>
            <xm:f>PLAT!$A$1:$A$9</xm:f>
          </x14:formula1>
          <xm:sqref>C56:C63</xm:sqref>
        </x14:dataValidation>
        <x14:dataValidation type="list" allowBlank="1" showInputMessage="1" showErrorMessage="1" xr:uid="{CC9CC270-B4FF-49EF-B27B-6D719EB3EE35}">
          <x14:formula1>
            <xm:f>'FESTIS '!$A$4:$A$100</xm:f>
          </x14:formula1>
          <xm:sqref>A104:A107 B15:B25</xm:sqref>
        </x14:dataValidation>
        <x14:dataValidation type="list" allowBlank="1" showInputMessage="1" showErrorMessage="1" promptTitle="Cumplimentación campo " prompt="Deberá presentarse la acreditación correspondiente_x000a_" xr:uid="{21FB1BBA-85C0-4831-A3E2-3A4B76C7EB9A}">
          <x14:formula1>
            <xm:f>ACREDoPRES!$A$1:$A$2</xm:f>
          </x14:formula1>
          <xm:sqref>B104:B107 C110:C116</xm:sqref>
        </x14:dataValidation>
        <x14:dataValidation type="list" allowBlank="1" showInputMessage="1" showErrorMessage="1" xr:uid="{6E452B76-6D96-489D-A080-482B3CC30D78}">
          <x14:formula1>
            <xm:f>PRODDIST!$A$1:$A$2</xm:f>
          </x14:formula1>
          <xm:sqref>B7</xm:sqref>
        </x14:dataValidation>
        <x14:dataValidation type="list" allowBlank="1" showInputMessage="1" showErrorMessage="1" xr:uid="{64700BAB-4AFC-408C-8D0A-FA36F9BFFF2C}">
          <x14:formula1>
            <xm:f>IDIOMAS!$A$1:$A$10</xm:f>
          </x14:formula1>
          <xm:sqref>A119:A122</xm:sqref>
        </x14:dataValidation>
        <x14:dataValidation type="list" allowBlank="1" showInputMessage="1" showErrorMessage="1" xr:uid="{BF44A40C-CD05-43F9-BCA1-DB24FC01A4F8}">
          <x14:formula1>
            <xm:f>PLAT!$A$1:$A$10</xm:f>
          </x14:formula1>
          <xm:sqref>C66:C70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9561C-AB66-456D-9D1A-A2A717345278}">
  <sheetPr codeName="Hoja2"/>
  <dimension ref="A1:B10"/>
  <sheetViews>
    <sheetView workbookViewId="0"/>
  </sheetViews>
  <sheetFormatPr baseColWidth="10" defaultRowHeight="14.5" x14ac:dyDescent="0.35"/>
  <cols>
    <col min="1" max="1" width="18.7265625" customWidth="1"/>
    <col min="3" max="3" width="22.1796875" customWidth="1"/>
  </cols>
  <sheetData>
    <row r="1" spans="1:2" x14ac:dyDescent="0.35">
      <c r="A1" t="s">
        <v>176</v>
      </c>
    </row>
    <row r="2" spans="1:2" x14ac:dyDescent="0.35">
      <c r="A2" t="s">
        <v>177</v>
      </c>
    </row>
    <row r="6" spans="1:2" x14ac:dyDescent="0.35">
      <c r="A6" t="s">
        <v>176</v>
      </c>
      <c r="B6">
        <v>1.5</v>
      </c>
    </row>
    <row r="7" spans="1:2" x14ac:dyDescent="0.35">
      <c r="A7" t="s">
        <v>203</v>
      </c>
      <c r="B7">
        <v>1.5</v>
      </c>
    </row>
    <row r="8" spans="1:2" x14ac:dyDescent="0.35">
      <c r="A8" t="s">
        <v>204</v>
      </c>
      <c r="B8">
        <v>1</v>
      </c>
    </row>
    <row r="9" spans="1:2" x14ac:dyDescent="0.35">
      <c r="A9" t="s">
        <v>205</v>
      </c>
      <c r="B9">
        <v>0.5</v>
      </c>
    </row>
    <row r="10" spans="1:2" x14ac:dyDescent="0.35">
      <c r="A10" t="s">
        <v>206</v>
      </c>
      <c r="B10">
        <v>0.5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0345D-456D-4C62-B0C2-2120CFC54F18}">
  <sheetPr codeName="Hoja3"/>
  <dimension ref="A1:C10"/>
  <sheetViews>
    <sheetView workbookViewId="0">
      <selection activeCell="E26" sqref="E26"/>
    </sheetView>
  </sheetViews>
  <sheetFormatPr baseColWidth="10" defaultRowHeight="14.5" x14ac:dyDescent="0.35"/>
  <sheetData>
    <row r="1" spans="1:3" x14ac:dyDescent="0.35">
      <c r="A1" t="s">
        <v>178</v>
      </c>
      <c r="B1">
        <v>1</v>
      </c>
      <c r="C1">
        <v>0.5</v>
      </c>
    </row>
    <row r="2" spans="1:3" x14ac:dyDescent="0.35">
      <c r="A2" t="s">
        <v>179</v>
      </c>
      <c r="B2">
        <v>1</v>
      </c>
      <c r="C2">
        <v>0.5</v>
      </c>
    </row>
    <row r="3" spans="1:3" x14ac:dyDescent="0.35">
      <c r="A3" t="s">
        <v>180</v>
      </c>
      <c r="B3">
        <v>1</v>
      </c>
      <c r="C3">
        <v>0.5</v>
      </c>
    </row>
    <row r="4" spans="1:3" x14ac:dyDescent="0.35">
      <c r="A4" t="s">
        <v>181</v>
      </c>
      <c r="B4">
        <v>1</v>
      </c>
      <c r="C4">
        <v>0.5</v>
      </c>
    </row>
    <row r="5" spans="1:3" x14ac:dyDescent="0.35">
      <c r="A5" t="s">
        <v>182</v>
      </c>
      <c r="B5">
        <v>0.5</v>
      </c>
      <c r="C5">
        <v>0.25</v>
      </c>
    </row>
    <row r="6" spans="1:3" x14ac:dyDescent="0.35">
      <c r="A6" t="s">
        <v>183</v>
      </c>
      <c r="B6">
        <v>0.5</v>
      </c>
      <c r="C6">
        <v>0.25</v>
      </c>
    </row>
    <row r="7" spans="1:3" x14ac:dyDescent="0.35">
      <c r="A7" t="s">
        <v>184</v>
      </c>
      <c r="B7">
        <v>0.5</v>
      </c>
      <c r="C7">
        <v>0.25</v>
      </c>
    </row>
    <row r="8" spans="1:3" x14ac:dyDescent="0.35">
      <c r="A8" t="s">
        <v>185</v>
      </c>
      <c r="B8">
        <v>0.5</v>
      </c>
      <c r="C8">
        <v>0.25</v>
      </c>
    </row>
    <row r="9" spans="1:3" x14ac:dyDescent="0.35">
      <c r="A9" t="s">
        <v>186</v>
      </c>
      <c r="B9">
        <v>0.5</v>
      </c>
      <c r="C9">
        <v>0.25</v>
      </c>
    </row>
    <row r="10" spans="1:3" x14ac:dyDescent="0.35">
      <c r="A10" t="s">
        <v>187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96D44-CF06-4D29-8ABA-6D5BD655A798}">
  <sheetPr codeName="Hoja4"/>
  <dimension ref="A1:A2"/>
  <sheetViews>
    <sheetView workbookViewId="0">
      <selection activeCell="A2" sqref="A2"/>
    </sheetView>
  </sheetViews>
  <sheetFormatPr baseColWidth="10" defaultRowHeight="14.5" x14ac:dyDescent="0.35"/>
  <sheetData>
    <row r="1" spans="1:1" x14ac:dyDescent="0.35">
      <c r="A1" t="s">
        <v>161</v>
      </c>
    </row>
    <row r="2" spans="1:1" x14ac:dyDescent="0.35">
      <c r="A2" t="s">
        <v>162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297D1-596B-4AC2-A718-01FAA94C150C}">
  <sheetPr codeName="Hoja13"/>
  <dimension ref="A1:G2"/>
  <sheetViews>
    <sheetView workbookViewId="0">
      <selection activeCell="B2" sqref="B2"/>
    </sheetView>
  </sheetViews>
  <sheetFormatPr baseColWidth="10" defaultRowHeight="14.5" x14ac:dyDescent="0.35"/>
  <cols>
    <col min="1" max="1" width="21.7265625" customWidth="1"/>
  </cols>
  <sheetData>
    <row r="1" spans="1:7" x14ac:dyDescent="0.35">
      <c r="A1" s="71" t="s">
        <v>269</v>
      </c>
      <c r="B1">
        <v>7</v>
      </c>
      <c r="G1" s="72"/>
    </row>
    <row r="2" spans="1:7" ht="23" x14ac:dyDescent="0.35">
      <c r="A2" s="71" t="s">
        <v>270</v>
      </c>
      <c r="B2">
        <v>3</v>
      </c>
      <c r="C2" s="72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0E6BA-1EE9-4FF9-83E6-D5D4F5C5B515}">
  <sheetPr codeName="Hoja14"/>
  <dimension ref="A1:F3"/>
  <sheetViews>
    <sheetView workbookViewId="0">
      <selection activeCell="E3" sqref="E3"/>
    </sheetView>
  </sheetViews>
  <sheetFormatPr baseColWidth="10" defaultRowHeight="14.5" x14ac:dyDescent="0.35"/>
  <cols>
    <col min="1" max="1" width="22.1796875" customWidth="1"/>
    <col min="2" max="2" width="9.453125" customWidth="1"/>
    <col min="3" max="3" width="19.26953125" customWidth="1"/>
  </cols>
  <sheetData>
    <row r="1" spans="1:6" x14ac:dyDescent="0.35">
      <c r="A1" s="73"/>
      <c r="B1" s="74">
        <v>1</v>
      </c>
      <c r="C1" s="75" t="s">
        <v>272</v>
      </c>
      <c r="F1" t="s">
        <v>269</v>
      </c>
    </row>
    <row r="2" spans="1:6" x14ac:dyDescent="0.35">
      <c r="A2" s="76" t="s">
        <v>273</v>
      </c>
      <c r="B2" s="76">
        <v>5</v>
      </c>
      <c r="C2">
        <f>B2/2</f>
        <v>2.5</v>
      </c>
      <c r="F2" t="s">
        <v>271</v>
      </c>
    </row>
    <row r="3" spans="1:6" ht="25" x14ac:dyDescent="0.35">
      <c r="A3" s="76" t="s">
        <v>274</v>
      </c>
      <c r="B3" s="76">
        <v>5</v>
      </c>
      <c r="C3">
        <f t="shared" ref="C3" si="0">B3/2</f>
        <v>2.5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834D0-CFA8-4411-BA47-27BC307861CE}">
  <sheetPr codeName="Hoja5"/>
  <dimension ref="A1:C5"/>
  <sheetViews>
    <sheetView workbookViewId="0">
      <selection activeCell="C1" sqref="C1:D4"/>
    </sheetView>
  </sheetViews>
  <sheetFormatPr baseColWidth="10" defaultRowHeight="14.5" x14ac:dyDescent="0.35"/>
  <cols>
    <col min="1" max="1" width="14.453125" customWidth="1"/>
  </cols>
  <sheetData>
    <row r="1" spans="1:3" ht="15" thickBot="1" x14ac:dyDescent="0.4">
      <c r="A1" s="28" t="s">
        <v>173</v>
      </c>
      <c r="B1" s="29">
        <v>8</v>
      </c>
    </row>
    <row r="2" spans="1:3" ht="15" thickBot="1" x14ac:dyDescent="0.4">
      <c r="A2" s="30" t="s">
        <v>174</v>
      </c>
      <c r="B2" s="31">
        <v>6</v>
      </c>
    </row>
    <row r="3" spans="1:3" ht="15" thickBot="1" x14ac:dyDescent="0.4">
      <c r="A3" s="30" t="s">
        <v>213</v>
      </c>
      <c r="B3" s="31">
        <v>5</v>
      </c>
    </row>
    <row r="4" spans="1:3" ht="15" thickBot="1" x14ac:dyDescent="0.4">
      <c r="A4" s="30" t="s">
        <v>175</v>
      </c>
      <c r="B4" s="31">
        <v>2</v>
      </c>
    </row>
    <row r="5" spans="1:3" x14ac:dyDescent="0.35">
      <c r="C5" t="s">
        <v>220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BA3DE-6AC8-450E-99F7-B8D8A50E2201}">
  <sheetPr codeName="Hoja6"/>
  <dimension ref="A1:D100"/>
  <sheetViews>
    <sheetView topLeftCell="A76" workbookViewId="0">
      <selection activeCell="I83" sqref="I83"/>
    </sheetView>
  </sheetViews>
  <sheetFormatPr baseColWidth="10" defaultRowHeight="14.5" x14ac:dyDescent="0.35"/>
  <cols>
    <col min="1" max="1" width="53" customWidth="1"/>
    <col min="2" max="2" width="20.26953125" customWidth="1"/>
  </cols>
  <sheetData>
    <row r="1" spans="1:4" ht="15" thickBot="1" x14ac:dyDescent="0.4">
      <c r="A1" s="4" t="s">
        <v>4</v>
      </c>
      <c r="B1" s="4"/>
      <c r="C1" s="4"/>
      <c r="D1" s="4"/>
    </row>
    <row r="2" spans="1:4" ht="25.5" thickBot="1" x14ac:dyDescent="0.4">
      <c r="A2" s="5"/>
      <c r="B2" s="6" t="s">
        <v>5</v>
      </c>
      <c r="C2" s="7"/>
      <c r="D2" s="7"/>
    </row>
    <row r="3" spans="1:4" ht="25.5" thickBot="1" x14ac:dyDescent="0.4">
      <c r="A3" s="8" t="s">
        <v>6</v>
      </c>
      <c r="B3" s="8" t="s">
        <v>7</v>
      </c>
      <c r="C3" s="8" t="s">
        <v>8</v>
      </c>
      <c r="D3" s="8" t="s">
        <v>9</v>
      </c>
    </row>
    <row r="4" spans="1:4" ht="15" thickBot="1" x14ac:dyDescent="0.4">
      <c r="A4" s="15" t="s">
        <v>10</v>
      </c>
      <c r="B4" s="15" t="s">
        <v>11</v>
      </c>
      <c r="C4" s="16">
        <v>1</v>
      </c>
      <c r="D4" s="16">
        <v>2</v>
      </c>
    </row>
    <row r="5" spans="1:4" ht="15" thickBot="1" x14ac:dyDescent="0.4">
      <c r="A5" s="9" t="s">
        <v>12</v>
      </c>
      <c r="B5" s="9" t="s">
        <v>11</v>
      </c>
      <c r="C5" s="8">
        <v>0.5</v>
      </c>
      <c r="D5" s="8">
        <v>1</v>
      </c>
    </row>
    <row r="6" spans="1:4" ht="25.5" thickBot="1" x14ac:dyDescent="0.4">
      <c r="A6" s="10" t="s">
        <v>13</v>
      </c>
      <c r="B6" s="10" t="s">
        <v>11</v>
      </c>
      <c r="C6" s="11">
        <v>0.5</v>
      </c>
      <c r="D6" s="11">
        <v>1</v>
      </c>
    </row>
    <row r="7" spans="1:4" ht="15" thickBot="1" x14ac:dyDescent="0.4">
      <c r="A7" s="9" t="s">
        <v>14</v>
      </c>
      <c r="B7" s="9" t="s">
        <v>15</v>
      </c>
      <c r="C7" s="8">
        <v>0.5</v>
      </c>
      <c r="D7" s="8">
        <v>1</v>
      </c>
    </row>
    <row r="8" spans="1:4" ht="25.5" thickBot="1" x14ac:dyDescent="0.4">
      <c r="A8" s="9" t="s">
        <v>16</v>
      </c>
      <c r="B8" s="9" t="s">
        <v>15</v>
      </c>
      <c r="C8" s="8">
        <v>0.5</v>
      </c>
      <c r="D8" s="8">
        <v>1</v>
      </c>
    </row>
    <row r="9" spans="1:4" ht="15" thickBot="1" x14ac:dyDescent="0.4">
      <c r="A9" s="9" t="s">
        <v>17</v>
      </c>
      <c r="B9" s="9" t="s">
        <v>18</v>
      </c>
      <c r="C9" s="8">
        <v>0.5</v>
      </c>
      <c r="D9" s="8">
        <v>1</v>
      </c>
    </row>
    <row r="10" spans="1:4" ht="15" thickBot="1" x14ac:dyDescent="0.4">
      <c r="A10" s="9" t="s">
        <v>19</v>
      </c>
      <c r="B10" s="9" t="s">
        <v>20</v>
      </c>
      <c r="C10" s="8">
        <v>0.5</v>
      </c>
      <c r="D10" s="8">
        <v>1</v>
      </c>
    </row>
    <row r="11" spans="1:4" ht="15" thickBot="1" x14ac:dyDescent="0.4">
      <c r="A11" s="9" t="s">
        <v>21</v>
      </c>
      <c r="B11" s="9" t="s">
        <v>22</v>
      </c>
      <c r="C11" s="8">
        <v>0.5</v>
      </c>
      <c r="D11" s="8">
        <v>1</v>
      </c>
    </row>
    <row r="12" spans="1:4" ht="15" thickBot="1" x14ac:dyDescent="0.4">
      <c r="A12" s="9" t="s">
        <v>194</v>
      </c>
      <c r="B12" s="9" t="s">
        <v>23</v>
      </c>
      <c r="C12" s="18">
        <v>0.5</v>
      </c>
      <c r="D12" s="18">
        <v>1</v>
      </c>
    </row>
    <row r="13" spans="1:4" ht="15" thickBot="1" x14ac:dyDescent="0.4">
      <c r="A13" s="9" t="s">
        <v>24</v>
      </c>
      <c r="B13" s="9" t="s">
        <v>25</v>
      </c>
      <c r="C13" s="8">
        <v>0.5</v>
      </c>
      <c r="D13" s="8">
        <v>1</v>
      </c>
    </row>
    <row r="14" spans="1:4" ht="15" thickBot="1" x14ac:dyDescent="0.4">
      <c r="A14" s="9" t="s">
        <v>26</v>
      </c>
      <c r="B14" s="9" t="s">
        <v>25</v>
      </c>
      <c r="C14" s="8">
        <v>0.5</v>
      </c>
      <c r="D14" s="8">
        <v>1</v>
      </c>
    </row>
    <row r="15" spans="1:4" ht="15" thickBot="1" x14ac:dyDescent="0.4">
      <c r="A15" s="9" t="s">
        <v>27</v>
      </c>
      <c r="B15" s="9" t="s">
        <v>25</v>
      </c>
      <c r="C15" s="8">
        <v>0.5</v>
      </c>
      <c r="D15" s="8">
        <v>1</v>
      </c>
    </row>
    <row r="16" spans="1:4" ht="15" thickBot="1" x14ac:dyDescent="0.4">
      <c r="A16" s="9" t="s">
        <v>28</v>
      </c>
      <c r="B16" s="9" t="s">
        <v>29</v>
      </c>
      <c r="C16" s="8">
        <v>0.5</v>
      </c>
      <c r="D16" s="8">
        <v>1</v>
      </c>
    </row>
    <row r="17" spans="1:4" ht="15" thickBot="1" x14ac:dyDescent="0.4">
      <c r="A17" s="9" t="s">
        <v>30</v>
      </c>
      <c r="B17" s="9" t="s">
        <v>31</v>
      </c>
      <c r="C17" s="8">
        <v>0.5</v>
      </c>
      <c r="D17" s="8">
        <v>1</v>
      </c>
    </row>
    <row r="18" spans="1:4" ht="15" thickBot="1" x14ac:dyDescent="0.4">
      <c r="A18" s="9" t="s">
        <v>32</v>
      </c>
      <c r="B18" s="9" t="s">
        <v>33</v>
      </c>
      <c r="C18" s="8">
        <v>0.5</v>
      </c>
      <c r="D18" s="8">
        <v>1</v>
      </c>
    </row>
    <row r="19" spans="1:4" ht="15" thickBot="1" x14ac:dyDescent="0.4">
      <c r="A19" s="9" t="s">
        <v>34</v>
      </c>
      <c r="B19" s="9" t="s">
        <v>35</v>
      </c>
      <c r="C19" s="8">
        <v>0.5</v>
      </c>
      <c r="D19" s="8">
        <v>1</v>
      </c>
    </row>
    <row r="20" spans="1:4" ht="15.75" customHeight="1" thickBot="1" x14ac:dyDescent="0.4">
      <c r="A20" s="19" t="s">
        <v>36</v>
      </c>
      <c r="B20" s="9" t="s">
        <v>195</v>
      </c>
      <c r="C20" s="17">
        <v>0.5</v>
      </c>
      <c r="D20" s="17">
        <v>1</v>
      </c>
    </row>
    <row r="21" spans="1:4" ht="15" thickBot="1" x14ac:dyDescent="0.4">
      <c r="A21" s="9" t="s">
        <v>37</v>
      </c>
      <c r="B21" s="9" t="s">
        <v>38</v>
      </c>
      <c r="C21" s="8">
        <v>0.5</v>
      </c>
      <c r="D21" s="8">
        <v>1</v>
      </c>
    </row>
    <row r="22" spans="1:4" ht="15" thickBot="1" x14ac:dyDescent="0.4">
      <c r="A22" s="19" t="s">
        <v>39</v>
      </c>
      <c r="B22" s="9" t="s">
        <v>47</v>
      </c>
      <c r="C22" s="17">
        <v>0.5</v>
      </c>
      <c r="D22" s="17">
        <v>1</v>
      </c>
    </row>
    <row r="23" spans="1:4" ht="15" thickBot="1" x14ac:dyDescent="0.4">
      <c r="A23" s="19" t="s">
        <v>41</v>
      </c>
      <c r="B23" s="9" t="s">
        <v>47</v>
      </c>
      <c r="C23" s="17">
        <v>0.5</v>
      </c>
      <c r="D23" s="17">
        <v>1</v>
      </c>
    </row>
    <row r="24" spans="1:4" ht="22.5" customHeight="1" thickBot="1" x14ac:dyDescent="0.4">
      <c r="A24" s="19" t="s">
        <v>42</v>
      </c>
      <c r="B24" s="9" t="s">
        <v>47</v>
      </c>
      <c r="C24" s="17">
        <v>0.5</v>
      </c>
      <c r="D24" s="17">
        <v>1</v>
      </c>
    </row>
    <row r="25" spans="1:4" ht="15" thickBot="1" x14ac:dyDescent="0.4">
      <c r="A25" s="19" t="s">
        <v>43</v>
      </c>
      <c r="B25" s="9" t="s">
        <v>40</v>
      </c>
      <c r="C25" s="17">
        <v>0.5</v>
      </c>
      <c r="D25" s="17">
        <v>1</v>
      </c>
    </row>
    <row r="26" spans="1:4" ht="15" thickBot="1" x14ac:dyDescent="0.4">
      <c r="A26" s="19" t="s">
        <v>44</v>
      </c>
      <c r="B26" s="9" t="s">
        <v>47</v>
      </c>
      <c r="C26" s="17">
        <v>0.5</v>
      </c>
      <c r="D26" s="17">
        <v>1</v>
      </c>
    </row>
    <row r="27" spans="1:4" ht="15" thickBot="1" x14ac:dyDescent="0.4">
      <c r="A27" s="19" t="s">
        <v>45</v>
      </c>
      <c r="B27" s="9" t="s">
        <v>47</v>
      </c>
      <c r="C27" s="17">
        <v>0.5</v>
      </c>
      <c r="D27" s="17">
        <v>1</v>
      </c>
    </row>
    <row r="28" spans="1:4" ht="15" thickBot="1" x14ac:dyDescent="0.4">
      <c r="A28" s="10" t="s">
        <v>46</v>
      </c>
      <c r="B28" s="10" t="s">
        <v>47</v>
      </c>
      <c r="C28" s="11">
        <v>0.5</v>
      </c>
      <c r="D28" s="11">
        <v>1</v>
      </c>
    </row>
    <row r="29" spans="1:4" ht="15" thickBot="1" x14ac:dyDescent="0.4">
      <c r="A29" s="9" t="s">
        <v>196</v>
      </c>
      <c r="B29" s="9" t="s">
        <v>48</v>
      </c>
      <c r="C29" s="18">
        <v>0.5</v>
      </c>
      <c r="D29" s="18">
        <v>1</v>
      </c>
    </row>
    <row r="30" spans="1:4" ht="15" thickBot="1" x14ac:dyDescent="0.4">
      <c r="A30" s="9" t="s">
        <v>197</v>
      </c>
      <c r="B30" s="9" t="s">
        <v>49</v>
      </c>
      <c r="C30" s="17">
        <v>0.5</v>
      </c>
      <c r="D30" s="17">
        <v>1</v>
      </c>
    </row>
    <row r="31" spans="1:4" ht="15" thickBot="1" x14ac:dyDescent="0.4">
      <c r="A31" s="15" t="s">
        <v>50</v>
      </c>
      <c r="B31" s="15" t="s">
        <v>51</v>
      </c>
      <c r="C31" s="16">
        <v>1</v>
      </c>
      <c r="D31" s="16">
        <v>2</v>
      </c>
    </row>
    <row r="32" spans="1:4" ht="15" thickBot="1" x14ac:dyDescent="0.4">
      <c r="A32" s="9" t="s">
        <v>52</v>
      </c>
      <c r="B32" s="9" t="s">
        <v>51</v>
      </c>
      <c r="C32" s="8">
        <v>0.5</v>
      </c>
      <c r="D32" s="8">
        <v>1</v>
      </c>
    </row>
    <row r="33" spans="1:4" ht="15" thickBot="1" x14ac:dyDescent="0.4">
      <c r="A33" s="10" t="s">
        <v>53</v>
      </c>
      <c r="B33" s="10" t="s">
        <v>51</v>
      </c>
      <c r="C33" s="11">
        <v>0.5</v>
      </c>
      <c r="D33" s="11">
        <v>1</v>
      </c>
    </row>
    <row r="34" spans="1:4" ht="15" thickBot="1" x14ac:dyDescent="0.4">
      <c r="A34" s="10" t="s">
        <v>54</v>
      </c>
      <c r="B34" s="10" t="s">
        <v>51</v>
      </c>
      <c r="C34" s="11">
        <v>0.5</v>
      </c>
      <c r="D34" s="11">
        <v>1</v>
      </c>
    </row>
    <row r="35" spans="1:4" ht="15" thickBot="1" x14ac:dyDescent="0.4">
      <c r="A35" s="10" t="s">
        <v>55</v>
      </c>
      <c r="B35" s="10" t="s">
        <v>56</v>
      </c>
      <c r="C35" s="11">
        <v>0.5</v>
      </c>
      <c r="D35" s="11">
        <v>1</v>
      </c>
    </row>
    <row r="36" spans="1:4" ht="15" thickBot="1" x14ac:dyDescent="0.4">
      <c r="A36" s="10" t="s">
        <v>57</v>
      </c>
      <c r="B36" s="10" t="s">
        <v>58</v>
      </c>
      <c r="C36" s="11">
        <v>0.5</v>
      </c>
      <c r="D36" s="11">
        <v>1</v>
      </c>
    </row>
    <row r="37" spans="1:4" ht="15" thickBot="1" x14ac:dyDescent="0.4">
      <c r="A37" s="9" t="s">
        <v>59</v>
      </c>
      <c r="B37" s="9" t="s">
        <v>60</v>
      </c>
      <c r="C37" s="8">
        <v>0.5</v>
      </c>
      <c r="D37" s="8">
        <v>1</v>
      </c>
    </row>
    <row r="38" spans="1:4" ht="15" thickBot="1" x14ac:dyDescent="0.4">
      <c r="A38" s="9" t="s">
        <v>198</v>
      </c>
      <c r="B38" s="9" t="s">
        <v>60</v>
      </c>
      <c r="C38" s="17">
        <v>0.5</v>
      </c>
      <c r="D38" s="17">
        <v>1</v>
      </c>
    </row>
    <row r="39" spans="1:4" ht="25.5" thickBot="1" x14ac:dyDescent="0.4">
      <c r="A39" s="15" t="s">
        <v>61</v>
      </c>
      <c r="B39" s="15" t="s">
        <v>62</v>
      </c>
      <c r="C39" s="16">
        <v>1</v>
      </c>
      <c r="D39" s="16">
        <v>2</v>
      </c>
    </row>
    <row r="40" spans="1:4" ht="15" thickBot="1" x14ac:dyDescent="0.4">
      <c r="A40" s="9" t="s">
        <v>63</v>
      </c>
      <c r="B40" s="9" t="s">
        <v>62</v>
      </c>
      <c r="C40" s="8">
        <v>0.5</v>
      </c>
      <c r="D40" s="8">
        <v>1</v>
      </c>
    </row>
    <row r="41" spans="1:4" ht="15" thickBot="1" x14ac:dyDescent="0.4">
      <c r="A41" s="9" t="s">
        <v>199</v>
      </c>
      <c r="B41" s="9" t="s">
        <v>62</v>
      </c>
      <c r="C41" s="17">
        <v>0.5</v>
      </c>
      <c r="D41" s="17">
        <v>1</v>
      </c>
    </row>
    <row r="42" spans="1:4" ht="15" thickBot="1" x14ac:dyDescent="0.4">
      <c r="A42" s="9" t="s">
        <v>64</v>
      </c>
      <c r="B42" s="9" t="s">
        <v>65</v>
      </c>
      <c r="C42" s="8">
        <v>0.5</v>
      </c>
      <c r="D42" s="8">
        <v>1</v>
      </c>
    </row>
    <row r="43" spans="1:4" ht="15" thickBot="1" x14ac:dyDescent="0.4">
      <c r="A43" s="9" t="s">
        <v>66</v>
      </c>
      <c r="B43" s="9" t="s">
        <v>67</v>
      </c>
      <c r="C43" s="8">
        <v>0.5</v>
      </c>
      <c r="D43" s="8">
        <v>1</v>
      </c>
    </row>
    <row r="44" spans="1:4" ht="15" thickBot="1" x14ac:dyDescent="0.4">
      <c r="A44" s="10" t="s">
        <v>68</v>
      </c>
      <c r="B44" s="10" t="s">
        <v>67</v>
      </c>
      <c r="C44" s="11">
        <v>0.5</v>
      </c>
      <c r="D44" s="11">
        <v>1</v>
      </c>
    </row>
    <row r="45" spans="1:4" ht="15" thickBot="1" x14ac:dyDescent="0.4">
      <c r="A45" s="9" t="s">
        <v>69</v>
      </c>
      <c r="B45" s="9" t="s">
        <v>70</v>
      </c>
      <c r="C45" s="8">
        <v>0.5</v>
      </c>
      <c r="D45" s="8">
        <v>1</v>
      </c>
    </row>
    <row r="46" spans="1:4" ht="18.75" customHeight="1" thickBot="1" x14ac:dyDescent="0.4">
      <c r="A46" s="9" t="s">
        <v>71</v>
      </c>
      <c r="B46" s="9" t="s">
        <v>70</v>
      </c>
      <c r="C46" s="8">
        <v>0.5</v>
      </c>
      <c r="D46" s="8">
        <v>1</v>
      </c>
    </row>
    <row r="47" spans="1:4" ht="15" thickBot="1" x14ac:dyDescent="0.4">
      <c r="A47" s="9" t="s">
        <v>72</v>
      </c>
      <c r="B47" s="9" t="s">
        <v>73</v>
      </c>
      <c r="C47" s="8">
        <v>0.5</v>
      </c>
      <c r="D47" s="8">
        <v>1</v>
      </c>
    </row>
    <row r="48" spans="1:4" ht="15" thickBot="1" x14ac:dyDescent="0.4">
      <c r="A48" s="9" t="s">
        <v>74</v>
      </c>
      <c r="B48" s="9" t="s">
        <v>75</v>
      </c>
      <c r="C48" s="8">
        <v>0.5</v>
      </c>
      <c r="D48" s="8">
        <v>1</v>
      </c>
    </row>
    <row r="49" spans="1:4" ht="15" thickBot="1" x14ac:dyDescent="0.4">
      <c r="A49" s="9" t="s">
        <v>76</v>
      </c>
      <c r="B49" s="9" t="s">
        <v>75</v>
      </c>
      <c r="C49" s="8">
        <v>0.5</v>
      </c>
      <c r="D49" s="8">
        <v>1</v>
      </c>
    </row>
    <row r="50" spans="1:4" ht="15" thickBot="1" x14ac:dyDescent="0.4">
      <c r="A50" s="9" t="s">
        <v>77</v>
      </c>
      <c r="B50" s="9" t="s">
        <v>75</v>
      </c>
      <c r="C50" s="8">
        <v>0.5</v>
      </c>
      <c r="D50" s="8">
        <v>1</v>
      </c>
    </row>
    <row r="51" spans="1:4" ht="15" thickBot="1" x14ac:dyDescent="0.4">
      <c r="A51" s="9" t="s">
        <v>78</v>
      </c>
      <c r="B51" s="9" t="s">
        <v>79</v>
      </c>
      <c r="C51" s="8">
        <v>0.5</v>
      </c>
      <c r="D51" s="8">
        <v>1</v>
      </c>
    </row>
    <row r="52" spans="1:4" ht="15" thickBot="1" x14ac:dyDescent="0.4">
      <c r="A52" s="10" t="s">
        <v>80</v>
      </c>
      <c r="B52" s="10" t="s">
        <v>79</v>
      </c>
      <c r="C52" s="11">
        <v>0.5</v>
      </c>
      <c r="D52" s="11">
        <v>1</v>
      </c>
    </row>
    <row r="53" spans="1:4" ht="19.5" customHeight="1" thickBot="1" x14ac:dyDescent="0.4">
      <c r="A53" s="19" t="s">
        <v>81</v>
      </c>
      <c r="B53" s="9" t="s">
        <v>83</v>
      </c>
      <c r="C53" s="17">
        <v>0.5</v>
      </c>
      <c r="D53" s="17">
        <v>1</v>
      </c>
    </row>
    <row r="54" spans="1:4" ht="15" thickBot="1" x14ac:dyDescent="0.4">
      <c r="A54" s="10" t="s">
        <v>82</v>
      </c>
      <c r="B54" s="10" t="s">
        <v>83</v>
      </c>
      <c r="C54" s="11">
        <v>0.5</v>
      </c>
      <c r="D54" s="11">
        <v>1</v>
      </c>
    </row>
    <row r="55" spans="1:4" ht="15" thickBot="1" x14ac:dyDescent="0.4">
      <c r="A55" s="9" t="s">
        <v>84</v>
      </c>
      <c r="B55" s="9" t="s">
        <v>85</v>
      </c>
      <c r="C55" s="8">
        <v>0.5</v>
      </c>
      <c r="D55" s="8">
        <v>1</v>
      </c>
    </row>
    <row r="56" spans="1:4" ht="15" thickBot="1" x14ac:dyDescent="0.4">
      <c r="A56" s="9" t="s">
        <v>86</v>
      </c>
      <c r="B56" s="9" t="s">
        <v>87</v>
      </c>
      <c r="C56" s="8">
        <v>0.5</v>
      </c>
      <c r="D56" s="8">
        <v>1</v>
      </c>
    </row>
    <row r="57" spans="1:4" ht="15" thickBot="1" x14ac:dyDescent="0.4">
      <c r="A57" s="9" t="s">
        <v>88</v>
      </c>
      <c r="B57" s="9" t="s">
        <v>89</v>
      </c>
      <c r="C57" s="8">
        <v>0.5</v>
      </c>
      <c r="D57" s="8">
        <v>1</v>
      </c>
    </row>
    <row r="58" spans="1:4" ht="15" thickBot="1" x14ac:dyDescent="0.4">
      <c r="A58" s="10" t="s">
        <v>90</v>
      </c>
      <c r="B58" s="10" t="s">
        <v>89</v>
      </c>
      <c r="C58" s="11">
        <v>0.5</v>
      </c>
      <c r="D58" s="11">
        <v>1</v>
      </c>
    </row>
    <row r="59" spans="1:4" ht="15" thickBot="1" x14ac:dyDescent="0.4">
      <c r="A59" s="9" t="s">
        <v>91</v>
      </c>
      <c r="B59" s="9" t="s">
        <v>92</v>
      </c>
      <c r="C59" s="8">
        <v>0.5</v>
      </c>
      <c r="D59" s="8">
        <v>1</v>
      </c>
    </row>
    <row r="60" spans="1:4" ht="15" thickBot="1" x14ac:dyDescent="0.4">
      <c r="A60" s="10" t="s">
        <v>93</v>
      </c>
      <c r="B60" s="10" t="s">
        <v>92</v>
      </c>
      <c r="C60" s="11">
        <v>0.5</v>
      </c>
      <c r="D60" s="11">
        <v>1</v>
      </c>
    </row>
    <row r="61" spans="1:4" ht="15" thickBot="1" x14ac:dyDescent="0.4">
      <c r="A61" s="9" t="s">
        <v>94</v>
      </c>
      <c r="B61" s="9" t="s">
        <v>95</v>
      </c>
      <c r="C61" s="8">
        <v>0.5</v>
      </c>
      <c r="D61" s="8">
        <v>1</v>
      </c>
    </row>
    <row r="62" spans="1:4" ht="15" thickBot="1" x14ac:dyDescent="0.4">
      <c r="A62" s="9" t="s">
        <v>200</v>
      </c>
      <c r="B62" s="9" t="s">
        <v>96</v>
      </c>
      <c r="C62" s="17">
        <v>0.5</v>
      </c>
      <c r="D62" s="17">
        <v>1</v>
      </c>
    </row>
    <row r="63" spans="1:4" ht="25.5" thickBot="1" x14ac:dyDescent="0.4">
      <c r="A63" s="5"/>
      <c r="B63" s="12" t="s">
        <v>97</v>
      </c>
      <c r="C63" s="17" t="s">
        <v>8</v>
      </c>
      <c r="D63" s="17" t="s">
        <v>9</v>
      </c>
    </row>
    <row r="64" spans="1:4" ht="15" thickBot="1" x14ac:dyDescent="0.4">
      <c r="A64" s="10" t="s">
        <v>98</v>
      </c>
      <c r="B64" s="10" t="s">
        <v>99</v>
      </c>
      <c r="C64" s="11">
        <v>0.5</v>
      </c>
      <c r="D64" s="11">
        <v>1</v>
      </c>
    </row>
    <row r="65" spans="1:4" ht="15" thickBot="1" x14ac:dyDescent="0.4">
      <c r="A65" s="10" t="s">
        <v>100</v>
      </c>
      <c r="B65" s="10" t="s">
        <v>101</v>
      </c>
      <c r="C65" s="11">
        <v>0.5</v>
      </c>
      <c r="D65" s="11">
        <v>1</v>
      </c>
    </row>
    <row r="66" spans="1:4" ht="15" thickBot="1" x14ac:dyDescent="0.4">
      <c r="A66" s="10" t="s">
        <v>102</v>
      </c>
      <c r="B66" s="10" t="s">
        <v>101</v>
      </c>
      <c r="C66" s="11">
        <v>1</v>
      </c>
      <c r="D66" s="11">
        <v>1.5</v>
      </c>
    </row>
    <row r="67" spans="1:4" ht="15" thickBot="1" x14ac:dyDescent="0.4">
      <c r="A67" s="10" t="s">
        <v>103</v>
      </c>
      <c r="B67" s="10" t="s">
        <v>101</v>
      </c>
      <c r="C67" s="11">
        <v>0.5</v>
      </c>
      <c r="D67" s="11">
        <v>1</v>
      </c>
    </row>
    <row r="68" spans="1:4" ht="25.5" thickBot="1" x14ac:dyDescent="0.4">
      <c r="A68" s="10" t="s">
        <v>104</v>
      </c>
      <c r="B68" s="10" t="s">
        <v>105</v>
      </c>
      <c r="C68" s="11">
        <v>0.5</v>
      </c>
      <c r="D68" s="11">
        <v>1</v>
      </c>
    </row>
    <row r="69" spans="1:4" ht="25.5" thickBot="1" x14ac:dyDescent="0.4">
      <c r="A69" s="10" t="s">
        <v>106</v>
      </c>
      <c r="B69" s="10" t="s">
        <v>107</v>
      </c>
      <c r="C69" s="11">
        <v>1</v>
      </c>
      <c r="D69" s="11">
        <v>1</v>
      </c>
    </row>
    <row r="70" spans="1:4" ht="15" thickBot="1" x14ac:dyDescent="0.4">
      <c r="A70" s="10" t="s">
        <v>108</v>
      </c>
      <c r="B70" s="10" t="s">
        <v>109</v>
      </c>
      <c r="C70" s="11">
        <v>0.5</v>
      </c>
      <c r="D70" s="11">
        <v>1</v>
      </c>
    </row>
    <row r="71" spans="1:4" ht="25.5" thickBot="1" x14ac:dyDescent="0.4">
      <c r="A71" s="10" t="s">
        <v>110</v>
      </c>
      <c r="B71" s="10" t="s">
        <v>111</v>
      </c>
      <c r="C71" s="11">
        <v>1</v>
      </c>
      <c r="D71" s="11">
        <v>2</v>
      </c>
    </row>
    <row r="72" spans="1:4" ht="15" thickBot="1" x14ac:dyDescent="0.4">
      <c r="A72" s="10" t="s">
        <v>112</v>
      </c>
      <c r="B72" s="10" t="s">
        <v>113</v>
      </c>
      <c r="C72" s="8">
        <v>0.5</v>
      </c>
      <c r="D72" s="8">
        <v>1</v>
      </c>
    </row>
    <row r="73" spans="1:4" ht="15" thickBot="1" x14ac:dyDescent="0.4">
      <c r="A73" s="10" t="s">
        <v>114</v>
      </c>
      <c r="B73" s="10" t="s">
        <v>115</v>
      </c>
      <c r="C73" s="8">
        <v>0.5</v>
      </c>
      <c r="D73" s="8">
        <v>1</v>
      </c>
    </row>
    <row r="74" spans="1:4" ht="15" thickBot="1" x14ac:dyDescent="0.4">
      <c r="A74" s="10" t="s">
        <v>116</v>
      </c>
      <c r="B74" s="10" t="s">
        <v>117</v>
      </c>
      <c r="C74" s="8">
        <v>1</v>
      </c>
      <c r="D74" s="8">
        <v>1.5</v>
      </c>
    </row>
    <row r="75" spans="1:4" ht="15" thickBot="1" x14ac:dyDescent="0.4">
      <c r="A75" s="10" t="s">
        <v>118</v>
      </c>
      <c r="B75" s="10" t="s">
        <v>117</v>
      </c>
      <c r="C75" s="11">
        <v>0.5</v>
      </c>
      <c r="D75" s="11">
        <v>1</v>
      </c>
    </row>
    <row r="76" spans="1:4" ht="15" thickBot="1" x14ac:dyDescent="0.4">
      <c r="A76" s="10" t="s">
        <v>119</v>
      </c>
      <c r="B76" s="10" t="s">
        <v>120</v>
      </c>
      <c r="C76" s="8">
        <v>0.5</v>
      </c>
      <c r="D76" s="8">
        <v>1</v>
      </c>
    </row>
    <row r="77" spans="1:4" ht="45.65" customHeight="1" thickBot="1" x14ac:dyDescent="0.4">
      <c r="A77" s="20" t="s">
        <v>121</v>
      </c>
      <c r="B77" s="10" t="s">
        <v>201</v>
      </c>
      <c r="C77" s="17">
        <v>0.5</v>
      </c>
      <c r="D77" s="17">
        <v>1</v>
      </c>
    </row>
    <row r="78" spans="1:4" ht="25.5" thickBot="1" x14ac:dyDescent="0.4">
      <c r="A78" s="20" t="s">
        <v>122</v>
      </c>
      <c r="B78" s="10" t="s">
        <v>201</v>
      </c>
      <c r="C78" s="8">
        <v>0.5</v>
      </c>
      <c r="D78" s="17">
        <v>1</v>
      </c>
    </row>
    <row r="79" spans="1:4" ht="15" thickBot="1" x14ac:dyDescent="0.4">
      <c r="A79" s="10" t="s">
        <v>123</v>
      </c>
      <c r="B79" s="10" t="s">
        <v>124</v>
      </c>
      <c r="C79" s="8">
        <v>0.5</v>
      </c>
      <c r="D79" s="8">
        <v>1</v>
      </c>
    </row>
    <row r="80" spans="1:4" ht="15" thickBot="1" x14ac:dyDescent="0.4">
      <c r="A80" s="10" t="s">
        <v>125</v>
      </c>
      <c r="B80" s="10" t="s">
        <v>126</v>
      </c>
      <c r="C80" s="11">
        <v>0.5</v>
      </c>
      <c r="D80" s="11">
        <v>1</v>
      </c>
    </row>
    <row r="81" spans="1:4" ht="25.5" thickBot="1" x14ac:dyDescent="0.4">
      <c r="A81" s="10" t="s">
        <v>127</v>
      </c>
      <c r="B81" s="10" t="s">
        <v>128</v>
      </c>
      <c r="C81" s="8">
        <v>0.5</v>
      </c>
      <c r="D81" s="8">
        <v>1</v>
      </c>
    </row>
    <row r="82" spans="1:4" ht="15" thickBot="1" x14ac:dyDescent="0.4">
      <c r="A82" s="10" t="s">
        <v>129</v>
      </c>
      <c r="B82" s="10" t="s">
        <v>130</v>
      </c>
      <c r="C82" s="8">
        <v>0.5</v>
      </c>
      <c r="D82" s="8">
        <v>1.5</v>
      </c>
    </row>
    <row r="83" spans="1:4" ht="25.5" thickBot="1" x14ac:dyDescent="0.4">
      <c r="A83" s="10" t="s">
        <v>131</v>
      </c>
      <c r="B83" s="10" t="s">
        <v>132</v>
      </c>
      <c r="C83" s="8">
        <v>0.5</v>
      </c>
      <c r="D83" s="8">
        <v>1.5</v>
      </c>
    </row>
    <row r="84" spans="1:4" ht="15" thickBot="1" x14ac:dyDescent="0.4">
      <c r="A84" s="10" t="s">
        <v>133</v>
      </c>
      <c r="B84" s="10" t="s">
        <v>134</v>
      </c>
      <c r="C84" s="8">
        <v>0.5</v>
      </c>
      <c r="D84" s="8">
        <v>1</v>
      </c>
    </row>
    <row r="85" spans="1:4" ht="15" thickBot="1" x14ac:dyDescent="0.4">
      <c r="A85" s="10" t="s">
        <v>135</v>
      </c>
      <c r="B85" s="10" t="s">
        <v>136</v>
      </c>
      <c r="C85" s="8">
        <v>0.5</v>
      </c>
      <c r="D85" s="8">
        <v>1.5</v>
      </c>
    </row>
    <row r="86" spans="1:4" ht="25.5" thickBot="1" x14ac:dyDescent="0.4">
      <c r="A86" s="26" t="s">
        <v>137</v>
      </c>
      <c r="B86" s="27" t="s">
        <v>138</v>
      </c>
      <c r="C86" s="27" t="s">
        <v>139</v>
      </c>
      <c r="D86" s="27" t="s">
        <v>140</v>
      </c>
    </row>
    <row r="87" spans="1:4" ht="25.5" thickBot="1" x14ac:dyDescent="0.4">
      <c r="A87" s="2" t="s">
        <v>141</v>
      </c>
      <c r="B87" s="3" t="s">
        <v>142</v>
      </c>
      <c r="C87" s="1">
        <v>1</v>
      </c>
      <c r="D87" s="1">
        <v>3</v>
      </c>
    </row>
    <row r="88" spans="1:4" x14ac:dyDescent="0.35">
      <c r="A88" s="21" t="s">
        <v>207</v>
      </c>
      <c r="B88" s="21" t="s">
        <v>142</v>
      </c>
      <c r="C88" s="22">
        <v>0.5</v>
      </c>
      <c r="D88" s="22">
        <v>1</v>
      </c>
    </row>
    <row r="89" spans="1:4" ht="25.5" thickBot="1" x14ac:dyDescent="0.4">
      <c r="A89" s="23" t="s">
        <v>143</v>
      </c>
      <c r="B89" s="24" t="s">
        <v>142</v>
      </c>
      <c r="C89" s="25">
        <v>0.5</v>
      </c>
      <c r="D89" s="25">
        <v>1</v>
      </c>
    </row>
    <row r="90" spans="1:4" ht="25.5" thickBot="1" x14ac:dyDescent="0.4">
      <c r="A90" s="2" t="s">
        <v>144</v>
      </c>
      <c r="B90" s="3" t="s">
        <v>142</v>
      </c>
      <c r="C90" s="1">
        <v>0.5</v>
      </c>
      <c r="D90" s="1">
        <v>1</v>
      </c>
    </row>
    <row r="91" spans="1:4" ht="25.5" thickBot="1" x14ac:dyDescent="0.4">
      <c r="A91" s="2" t="s">
        <v>145</v>
      </c>
      <c r="B91" s="3" t="s">
        <v>146</v>
      </c>
      <c r="C91" s="1">
        <v>0.5</v>
      </c>
      <c r="D91" s="1">
        <v>1</v>
      </c>
    </row>
    <row r="92" spans="1:4" ht="50.5" thickBot="1" x14ac:dyDescent="0.4">
      <c r="A92" s="2" t="s">
        <v>147</v>
      </c>
      <c r="B92" s="3" t="s">
        <v>148</v>
      </c>
      <c r="C92" s="1">
        <v>0.5</v>
      </c>
      <c r="D92" s="1">
        <v>1</v>
      </c>
    </row>
    <row r="93" spans="1:4" ht="38" thickBot="1" x14ac:dyDescent="0.4">
      <c r="A93" s="2" t="s">
        <v>149</v>
      </c>
      <c r="B93" s="3" t="s">
        <v>47</v>
      </c>
      <c r="C93" s="1">
        <v>1</v>
      </c>
      <c r="D93" s="1">
        <v>3</v>
      </c>
    </row>
    <row r="94" spans="1:4" ht="38" thickBot="1" x14ac:dyDescent="0.4">
      <c r="A94" s="2" t="s">
        <v>150</v>
      </c>
      <c r="B94" s="3" t="s">
        <v>47</v>
      </c>
      <c r="C94" s="1">
        <v>1</v>
      </c>
      <c r="D94" s="1">
        <v>3</v>
      </c>
    </row>
    <row r="95" spans="1:4" ht="38" thickBot="1" x14ac:dyDescent="0.4">
      <c r="A95" s="2" t="s">
        <v>151</v>
      </c>
      <c r="B95" s="3" t="s">
        <v>47</v>
      </c>
      <c r="C95" s="1">
        <v>1</v>
      </c>
      <c r="D95" s="1">
        <v>3</v>
      </c>
    </row>
    <row r="96" spans="1:4" ht="25.5" thickBot="1" x14ac:dyDescent="0.4">
      <c r="A96" s="2" t="s">
        <v>152</v>
      </c>
      <c r="B96" s="3" t="s">
        <v>47</v>
      </c>
      <c r="C96" s="1">
        <v>1</v>
      </c>
      <c r="D96" s="1">
        <v>3</v>
      </c>
    </row>
    <row r="97" spans="1:4" ht="25.5" thickBot="1" x14ac:dyDescent="0.4">
      <c r="A97" s="2" t="s">
        <v>153</v>
      </c>
      <c r="B97" s="3" t="s">
        <v>154</v>
      </c>
      <c r="C97" s="1">
        <v>0.5</v>
      </c>
      <c r="D97" s="1">
        <v>1</v>
      </c>
    </row>
    <row r="98" spans="1:4" ht="25.5" thickBot="1" x14ac:dyDescent="0.4">
      <c r="A98" s="2" t="s">
        <v>155</v>
      </c>
      <c r="B98" s="3" t="s">
        <v>51</v>
      </c>
      <c r="C98" s="1">
        <v>0.5</v>
      </c>
      <c r="D98" s="1">
        <v>1</v>
      </c>
    </row>
    <row r="99" spans="1:4" ht="15" thickBot="1" x14ac:dyDescent="0.4">
      <c r="A99" s="2" t="s">
        <v>156</v>
      </c>
      <c r="B99" s="3" t="s">
        <v>51</v>
      </c>
      <c r="C99" s="1">
        <v>0.5</v>
      </c>
      <c r="D99" s="1">
        <v>1</v>
      </c>
    </row>
    <row r="100" spans="1:4" ht="15" thickBot="1" x14ac:dyDescent="0.4">
      <c r="A100" s="2" t="s">
        <v>157</v>
      </c>
      <c r="B100" s="3" t="s">
        <v>79</v>
      </c>
      <c r="C100" s="1">
        <v>0.5</v>
      </c>
      <c r="D100" s="1">
        <v>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4B525-5529-45C9-A372-30E7C29D6357}">
  <sheetPr codeName="Hoja7"/>
  <dimension ref="A1:A11"/>
  <sheetViews>
    <sheetView workbookViewId="0">
      <selection activeCell="A2" sqref="A2"/>
    </sheetView>
  </sheetViews>
  <sheetFormatPr baseColWidth="10" defaultRowHeight="14.5" x14ac:dyDescent="0.35"/>
  <cols>
    <col min="1" max="1" width="23.7265625" customWidth="1"/>
    <col min="2" max="2" width="17.81640625" customWidth="1"/>
  </cols>
  <sheetData>
    <row r="1" spans="1:1" x14ac:dyDescent="0.35">
      <c r="A1" t="s">
        <v>227</v>
      </c>
    </row>
    <row r="2" spans="1:1" x14ac:dyDescent="0.35">
      <c r="A2" t="s">
        <v>228</v>
      </c>
    </row>
    <row r="7" spans="1:1" ht="27" customHeight="1" x14ac:dyDescent="0.35"/>
    <row r="8" spans="1:1" ht="59.25" customHeight="1" x14ac:dyDescent="0.35"/>
    <row r="9" spans="1:1" ht="40.5" customHeight="1" x14ac:dyDescent="0.35"/>
    <row r="11" spans="1:1" ht="54.75" customHeight="1" x14ac:dyDescent="0.35"/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B576A-C59F-452D-B009-143D443BD62C}">
  <sheetPr codeName="Hoja8"/>
  <dimension ref="A1:A3"/>
  <sheetViews>
    <sheetView workbookViewId="0">
      <selection activeCell="F22" sqref="F22"/>
    </sheetView>
  </sheetViews>
  <sheetFormatPr baseColWidth="10" defaultRowHeight="14.5" x14ac:dyDescent="0.35"/>
  <sheetData>
    <row r="1" spans="1:1" x14ac:dyDescent="0.35">
      <c r="A1" s="13" t="s">
        <v>170</v>
      </c>
    </row>
    <row r="2" spans="1:1" x14ac:dyDescent="0.35">
      <c r="A2" s="13" t="s">
        <v>171</v>
      </c>
    </row>
    <row r="3" spans="1:1" x14ac:dyDescent="0.35">
      <c r="A3" s="14" t="s">
        <v>172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DD09B-F4F2-4BB4-B2CD-94DFC53CE99A}">
  <sheetPr codeName="Hoja9"/>
  <dimension ref="A1:A4"/>
  <sheetViews>
    <sheetView workbookViewId="0">
      <selection activeCell="A5" sqref="A5"/>
    </sheetView>
  </sheetViews>
  <sheetFormatPr baseColWidth="10" defaultRowHeight="14.5" x14ac:dyDescent="0.35"/>
  <sheetData>
    <row r="1" spans="1:1" x14ac:dyDescent="0.35">
      <c r="A1" t="s">
        <v>208</v>
      </c>
    </row>
    <row r="2" spans="1:1" x14ac:dyDescent="0.35">
      <c r="A2" t="s">
        <v>209</v>
      </c>
    </row>
    <row r="3" spans="1:1" x14ac:dyDescent="0.35">
      <c r="A3" t="s">
        <v>210</v>
      </c>
    </row>
    <row r="4" spans="1:1" x14ac:dyDescent="0.35">
      <c r="A4" t="s">
        <v>223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457E2-F0B8-4ED8-B0D4-7A0EC7E484EE}">
  <sheetPr codeName="Hoja10"/>
  <dimension ref="A1:A19"/>
  <sheetViews>
    <sheetView workbookViewId="0">
      <selection activeCell="I39" sqref="I39"/>
    </sheetView>
  </sheetViews>
  <sheetFormatPr baseColWidth="10" defaultRowHeight="14.5" x14ac:dyDescent="0.35"/>
  <sheetData>
    <row r="1" spans="1:1" x14ac:dyDescent="0.35">
      <c r="A1" t="s">
        <v>233</v>
      </c>
    </row>
    <row r="2" spans="1:1" x14ac:dyDescent="0.35">
      <c r="A2" t="s">
        <v>234</v>
      </c>
    </row>
    <row r="3" spans="1:1" x14ac:dyDescent="0.35">
      <c r="A3" t="s">
        <v>235</v>
      </c>
    </row>
    <row r="4" spans="1:1" x14ac:dyDescent="0.35">
      <c r="A4" t="s">
        <v>236</v>
      </c>
    </row>
    <row r="5" spans="1:1" x14ac:dyDescent="0.35">
      <c r="A5" t="s">
        <v>237</v>
      </c>
    </row>
    <row r="6" spans="1:1" x14ac:dyDescent="0.35">
      <c r="A6" t="s">
        <v>238</v>
      </c>
    </row>
    <row r="7" spans="1:1" x14ac:dyDescent="0.35">
      <c r="A7" t="s">
        <v>239</v>
      </c>
    </row>
    <row r="8" spans="1:1" x14ac:dyDescent="0.35">
      <c r="A8" t="s">
        <v>240</v>
      </c>
    </row>
    <row r="9" spans="1:1" x14ac:dyDescent="0.35">
      <c r="A9" t="s">
        <v>241</v>
      </c>
    </row>
    <row r="10" spans="1:1" x14ac:dyDescent="0.35">
      <c r="A10" t="s">
        <v>242</v>
      </c>
    </row>
    <row r="11" spans="1:1" x14ac:dyDescent="0.35">
      <c r="A11" t="s">
        <v>243</v>
      </c>
    </row>
    <row r="12" spans="1:1" x14ac:dyDescent="0.35">
      <c r="A12" t="s">
        <v>244</v>
      </c>
    </row>
    <row r="13" spans="1:1" x14ac:dyDescent="0.35">
      <c r="A13" t="s">
        <v>245</v>
      </c>
    </row>
    <row r="14" spans="1:1" x14ac:dyDescent="0.35">
      <c r="A14" t="s">
        <v>246</v>
      </c>
    </row>
    <row r="15" spans="1:1" x14ac:dyDescent="0.35">
      <c r="A15" t="s">
        <v>247</v>
      </c>
    </row>
    <row r="16" spans="1:1" x14ac:dyDescent="0.35">
      <c r="A16" t="s">
        <v>248</v>
      </c>
    </row>
    <row r="17" spans="1:1" x14ac:dyDescent="0.35">
      <c r="A17" t="s">
        <v>249</v>
      </c>
    </row>
    <row r="18" spans="1:1" x14ac:dyDescent="0.35">
      <c r="A18" t="s">
        <v>250</v>
      </c>
    </row>
    <row r="19" spans="1:1" x14ac:dyDescent="0.35">
      <c r="A19" t="s">
        <v>251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29E6D-2124-4E78-A0A2-9DC3BCC2891A}">
  <sheetPr codeName="Hoja11"/>
  <dimension ref="A1:A2"/>
  <sheetViews>
    <sheetView workbookViewId="0">
      <selection activeCell="A3" sqref="A3"/>
    </sheetView>
  </sheetViews>
  <sheetFormatPr baseColWidth="10" defaultRowHeight="14.5" x14ac:dyDescent="0.35"/>
  <sheetData>
    <row r="1" spans="1:1" x14ac:dyDescent="0.35">
      <c r="A1" t="s">
        <v>253</v>
      </c>
    </row>
    <row r="2" spans="1:1" x14ac:dyDescent="0.35">
      <c r="A2" t="s">
        <v>208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2876E-A343-42DD-8EF9-7E2DB4B53956}">
  <sheetPr codeName="Hoja12"/>
  <dimension ref="A1:D10"/>
  <sheetViews>
    <sheetView workbookViewId="0">
      <selection activeCell="A10" sqref="A10"/>
    </sheetView>
  </sheetViews>
  <sheetFormatPr baseColWidth="10" defaultRowHeight="14.5" x14ac:dyDescent="0.35"/>
  <sheetData>
    <row r="1" spans="1:4" x14ac:dyDescent="0.35">
      <c r="A1" t="s">
        <v>255</v>
      </c>
      <c r="B1">
        <v>0.5</v>
      </c>
      <c r="D1" t="s">
        <v>256</v>
      </c>
    </row>
    <row r="2" spans="1:4" x14ac:dyDescent="0.35">
      <c r="A2" t="s">
        <v>257</v>
      </c>
      <c r="B2">
        <v>0.5</v>
      </c>
    </row>
    <row r="3" spans="1:4" x14ac:dyDescent="0.35">
      <c r="A3" t="s">
        <v>265</v>
      </c>
      <c r="B3">
        <v>0.5</v>
      </c>
    </row>
    <row r="4" spans="1:4" x14ac:dyDescent="0.35">
      <c r="A4" t="s">
        <v>258</v>
      </c>
      <c r="B4">
        <v>0.5</v>
      </c>
    </row>
    <row r="5" spans="1:4" x14ac:dyDescent="0.35">
      <c r="A5" t="s">
        <v>259</v>
      </c>
      <c r="B5">
        <v>0.5</v>
      </c>
    </row>
    <row r="6" spans="1:4" x14ac:dyDescent="0.35">
      <c r="A6" t="s">
        <v>260</v>
      </c>
      <c r="B6">
        <v>0.5</v>
      </c>
    </row>
    <row r="8" spans="1:4" x14ac:dyDescent="0.35">
      <c r="A8" t="s">
        <v>261</v>
      </c>
      <c r="B8">
        <v>1.5</v>
      </c>
    </row>
    <row r="9" spans="1:4" x14ac:dyDescent="0.35">
      <c r="A9" t="s">
        <v>262</v>
      </c>
      <c r="B9">
        <v>1.5</v>
      </c>
    </row>
    <row r="10" spans="1:4" x14ac:dyDescent="0.35">
      <c r="A10" t="s">
        <v>263</v>
      </c>
      <c r="B10">
        <v>0.5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8B0746F-DFA8-4727-B56D-CDADC601731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AUTOEVALUACIÓN L2</vt:lpstr>
      <vt:lpstr>LargoSerie</vt:lpstr>
      <vt:lpstr>PLAT</vt:lpstr>
      <vt:lpstr>SíNo</vt:lpstr>
      <vt:lpstr>Sostenibilidad</vt:lpstr>
      <vt:lpstr>RolesIgualdad</vt:lpstr>
      <vt:lpstr>%</vt:lpstr>
      <vt:lpstr>FESTIS </vt:lpstr>
      <vt:lpstr>ACREDoPRES</vt:lpstr>
      <vt:lpstr>TIPO en equipo</vt:lpstr>
      <vt:lpstr>Tipo EPROY</vt:lpstr>
      <vt:lpstr>CCAA</vt:lpstr>
      <vt:lpstr>PRODDIST</vt:lpstr>
      <vt:lpstr>IDIOMAS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Gozalo Delgado, María Araceli</dc:creator>
  <cp:lastModifiedBy>Gozalo Delgado, María Araceli</cp:lastModifiedBy>
  <dcterms:created xsi:type="dcterms:W3CDTF">2024-03-20T09:48:48Z</dcterms:created>
  <dcterms:modified xsi:type="dcterms:W3CDTF">2025-01-14T17:02:04Z</dcterms:modified>
</cp:coreProperties>
</file>